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d\Documents\EPS\erate\Year18-2015\TISD\"/>
    </mc:Choice>
  </mc:AlternateContent>
  <bookViews>
    <workbookView xWindow="0" yWindow="0" windowWidth="25200" windowHeight="11685" tabRatio="890"/>
  </bookViews>
  <sheets>
    <sheet name="Summary" sheetId="2" r:id="rId1"/>
    <sheet name="Tab A - 1 Year SmartNET Quote" sheetId="1" r:id="rId2"/>
    <sheet name="Tab B - 3 Year SmartNET Quote" sheetId="4" r:id="rId3"/>
    <sheet name="Tab C -Savings 1 vs. 3" sheetId="6" r:id="rId4"/>
  </sheets>
  <definedNames>
    <definedName name="_xlnm._FilterDatabase" localSheetId="1" hidden="1">'Tab A - 1 Year SmartNET Quote'!$A$4:$BJ$4</definedName>
    <definedName name="_xlnm._FilterDatabase" localSheetId="2" hidden="1">'Tab B - 3 Year SmartNET Quote'!$A$4:$D$921</definedName>
  </definedNames>
  <calcPr calcId="152511"/>
</workbook>
</file>

<file path=xl/calcChain.xml><?xml version="1.0" encoding="utf-8"?>
<calcChain xmlns="http://schemas.openxmlformats.org/spreadsheetml/2006/main">
  <c r="H3" i="4" l="1"/>
  <c r="H21" i="4" s="1"/>
  <c r="G21" i="4" s="1"/>
  <c r="H3" i="1"/>
  <c r="H6" i="1" s="1"/>
  <c r="G6" i="1" s="1"/>
  <c r="H7" i="1"/>
  <c r="G7" i="1" s="1"/>
  <c r="H8" i="1"/>
  <c r="G8" i="1" s="1"/>
  <c r="H9" i="1"/>
  <c r="G9" i="1" s="1"/>
  <c r="H11" i="1"/>
  <c r="G11" i="1" s="1"/>
  <c r="H12" i="1"/>
  <c r="G12" i="1" s="1"/>
  <c r="H13" i="1"/>
  <c r="G13" i="1" s="1"/>
  <c r="H15" i="1"/>
  <c r="G15" i="1" s="1"/>
  <c r="H16" i="1"/>
  <c r="G16" i="1" s="1"/>
  <c r="H17" i="1"/>
  <c r="G17" i="1" s="1"/>
  <c r="H19" i="1"/>
  <c r="G19" i="1" s="1"/>
  <c r="H20" i="1"/>
  <c r="G20" i="1" s="1"/>
  <c r="H21" i="1"/>
  <c r="G21" i="1" s="1"/>
  <c r="H23" i="1"/>
  <c r="G23" i="1" s="1"/>
  <c r="H5" i="1"/>
  <c r="G5" i="1" s="1"/>
  <c r="H22" i="1" l="1"/>
  <c r="G22" i="1" s="1"/>
  <c r="H18" i="1"/>
  <c r="G18" i="1" s="1"/>
  <c r="H14" i="1"/>
  <c r="G14" i="1" s="1"/>
  <c r="H10" i="1"/>
  <c r="G10" i="1" s="1"/>
  <c r="H11" i="4"/>
  <c r="G11" i="4" s="1"/>
  <c r="H16" i="4"/>
  <c r="G16" i="4" s="1"/>
  <c r="H6" i="4"/>
  <c r="G6" i="4" s="1"/>
  <c r="H17" i="4"/>
  <c r="G17" i="4" s="1"/>
  <c r="H22" i="4"/>
  <c r="G22" i="4" s="1"/>
  <c r="H7" i="4"/>
  <c r="G7" i="4" s="1"/>
  <c r="H12" i="4"/>
  <c r="G12" i="4" s="1"/>
  <c r="H15" i="4"/>
  <c r="G15" i="4" s="1"/>
  <c r="H20" i="4"/>
  <c r="G20" i="4" s="1"/>
  <c r="H23" i="4"/>
  <c r="G23" i="4" s="1"/>
  <c r="H8" i="4"/>
  <c r="G8" i="4" s="1"/>
  <c r="H19" i="4"/>
  <c r="G19" i="4" s="1"/>
  <c r="H9" i="4"/>
  <c r="G9" i="4" s="1"/>
  <c r="H14" i="4"/>
  <c r="G14" i="4" s="1"/>
  <c r="H5" i="4"/>
  <c r="G5" i="4" s="1"/>
  <c r="H10" i="4"/>
  <c r="G10" i="4" s="1"/>
  <c r="H13" i="4"/>
  <c r="G13" i="4" s="1"/>
  <c r="H18" i="4"/>
  <c r="G18" i="4" s="1"/>
  <c r="G25" i="1"/>
  <c r="F25" i="4"/>
  <c r="C6" i="2" s="1"/>
  <c r="F25" i="1"/>
  <c r="B6" i="2"/>
  <c r="C11" i="6"/>
  <c r="G25" i="4" l="1"/>
  <c r="C7" i="2" s="1"/>
  <c r="B28" i="6" s="1"/>
  <c r="B7" i="2"/>
  <c r="B5" i="6" s="1"/>
  <c r="B8" i="6" s="1"/>
  <c r="B13" i="6" s="1"/>
  <c r="H25" i="1"/>
  <c r="C8" i="6" l="1"/>
  <c r="B9" i="6" s="1"/>
  <c r="C9" i="6"/>
  <c r="B10" i="6" s="1"/>
  <c r="C15" i="6"/>
  <c r="B14" i="6" s="1"/>
  <c r="B18" i="6"/>
  <c r="C10" i="6" l="1"/>
  <c r="B23" i="6"/>
  <c r="F12" i="6" s="1"/>
  <c r="C16" i="6"/>
  <c r="B15" i="6" s="1"/>
  <c r="C20" i="6"/>
  <c r="B19" i="6" s="1"/>
  <c r="C17" i="6" l="1"/>
  <c r="B24" i="6"/>
  <c r="F13" i="6" s="1"/>
  <c r="C21" i="6"/>
  <c r="B20" i="6" s="1"/>
  <c r="C22" i="6" l="1"/>
  <c r="B25" i="6"/>
  <c r="F14" i="6" s="1"/>
</calcChain>
</file>

<file path=xl/sharedStrings.xml><?xml version="1.0" encoding="utf-8"?>
<sst xmlns="http://schemas.openxmlformats.org/spreadsheetml/2006/main" count="233" uniqueCount="122">
  <si>
    <t>Notes:</t>
  </si>
  <si>
    <t>1 Year</t>
  </si>
  <si>
    <t>3 Year</t>
  </si>
  <si>
    <t xml:space="preserve">          SmartNET Pricing Levels:</t>
  </si>
  <si>
    <t>Multi Year Savings</t>
  </si>
  <si>
    <t>1 Year Renewal</t>
  </si>
  <si>
    <t>6% Increase</t>
  </si>
  <si>
    <t>Customer Price</t>
  </si>
  <si>
    <t>Total Savings</t>
  </si>
  <si>
    <t>8% Increase</t>
  </si>
  <si>
    <t>Totals for 3 Years Purchased Separate:</t>
  </si>
  <si>
    <t>Total for 3 Years Purchased Together:</t>
  </si>
  <si>
    <t>2014-2015</t>
  </si>
  <si>
    <t>Tab A - 1 Year SmartNET Quote</t>
  </si>
  <si>
    <t>3% Increase</t>
  </si>
  <si>
    <t>2015-2016</t>
  </si>
  <si>
    <t>SERIAL NUMBER</t>
  </si>
  <si>
    <t>PRODUCT NUMBER</t>
  </si>
  <si>
    <t>PRODUCT DESCRIPTION</t>
  </si>
  <si>
    <t>QUANTITY</t>
  </si>
  <si>
    <t>TARGET SERVICE LEVEL</t>
  </si>
  <si>
    <t>PRO RATED LIST PRICE</t>
  </si>
  <si>
    <t>MyOrder Quote</t>
  </si>
  <si>
    <t>2016-2017</t>
  </si>
  <si>
    <t>2014 MultiYear Quote</t>
  </si>
  <si>
    <t>CUSTOMER PRICE</t>
  </si>
  <si>
    <t>TEMPLE INDEPENDENT SCHOOL DISTRICT</t>
  </si>
  <si>
    <t>FGL163640SL</t>
  </si>
  <si>
    <t>ASA5555-IPS-K9</t>
  </si>
  <si>
    <t>ASA 5555-X with IPS, SW, 8GE Data, 1GE Mgmt, AC, 3DES/AES</t>
  </si>
  <si>
    <t>SU1</t>
  </si>
  <si>
    <t>FGL163640SP</t>
  </si>
  <si>
    <t/>
  </si>
  <si>
    <t>UNITYCN8-VUP-USR</t>
  </si>
  <si>
    <t>Mig Unity 4.x or later/Unity Cxn 1.x to Unity Cxn 8.x Users</t>
  </si>
  <si>
    <t>ECMU</t>
  </si>
  <si>
    <t>L-ER-USR-LIC-10-AD</t>
  </si>
  <si>
    <t>^EMRGNCY RSPNDR USR LIC 10 PHNS ADDL EDLVRY</t>
  </si>
  <si>
    <t>MIG-CUCM-USR-B</t>
  </si>
  <si>
    <t>Migration to UC Manager Enhanced - 1K - 10K Users</t>
  </si>
  <si>
    <t>CCX-85-CMBUNDLE-K9</t>
  </si>
  <si>
    <t>CCX 8.5 Promo Bundle available only with NEW CUCM or BE6000</t>
  </si>
  <si>
    <t>FTX0923A23S</t>
  </si>
  <si>
    <t>CISCO3845</t>
  </si>
  <si>
    <t>^3845 w/AC PWR,2GE,1SFP,4NME,4HWIC, IP Base, 128F/512D</t>
  </si>
  <si>
    <t>SNT</t>
  </si>
  <si>
    <t>FHK0904F2Q9</t>
  </si>
  <si>
    <t>CISCO3845-SRST/K9</t>
  </si>
  <si>
    <t>^3845 Voice Bundle w/ PVDM2-64,FL-SRST-250,SP Serv,128F/512D</t>
  </si>
  <si>
    <t>FTX14365063</t>
  </si>
  <si>
    <t>CSACS-1120-K9</t>
  </si>
  <si>
    <t>^ACS 1120 Appliance.Supports ACS 4.2 and ACS 5.0 SW</t>
  </si>
  <si>
    <t>FCW1635L02C</t>
  </si>
  <si>
    <t>AIR-CT5508-500-K9</t>
  </si>
  <si>
    <t>Cisco 5508 Series Wireless Controller for up to 500 APs</t>
  </si>
  <si>
    <t>FCW1635L0E4</t>
  </si>
  <si>
    <t>FOC1613Z1QD</t>
  </si>
  <si>
    <t>WS-C2960S-48LPS-L</t>
  </si>
  <si>
    <t>Catalyst 2960S 48 GigE PoE 370W, 4 x SFP LAN Base</t>
  </si>
  <si>
    <t>QCI1615A1WI</t>
  </si>
  <si>
    <t>UCS-C210M2-VCD2</t>
  </si>
  <si>
    <t>^Bare Metal UCS C210M2 Svr.,2xE5640 CPU,48GB RAM,10x146GB HDD</t>
  </si>
  <si>
    <t>QCI1616A09O</t>
  </si>
  <si>
    <t>FDO1635P2HG</t>
  </si>
  <si>
    <t>WS-C3750X-24S-E</t>
  </si>
  <si>
    <t>Catalyst 3750X 24 Port GE SFP IP Services</t>
  </si>
  <si>
    <t>FOX1628GRFZ</t>
  </si>
  <si>
    <t>WS-C6513-E=</t>
  </si>
  <si>
    <t>Enh C6513 Chassis, 13slot, 19RU, No Pow Supply, No Fan Tray</t>
  </si>
  <si>
    <t>JAE163205TR</t>
  </si>
  <si>
    <t>WS-C4500X-32SFP+</t>
  </si>
  <si>
    <t>Catalyst 4500-X 32 Port 10G IP Base, Front-to-Back, No P/S</t>
  </si>
  <si>
    <t>JAE163205PI</t>
  </si>
  <si>
    <t>FTX170882W6</t>
  </si>
  <si>
    <t>CISCO1941-SEC/K9</t>
  </si>
  <si>
    <t>Cisco 1941 Security Bundle w/SEC license PAK</t>
  </si>
  <si>
    <t>SNTP</t>
  </si>
  <si>
    <t>Tab B - 3 Year SmartNET Quote</t>
  </si>
  <si>
    <t>Tab C - Multiyear Savings 1 Year vs. 3 Year</t>
  </si>
  <si>
    <t>SERVICE SKU</t>
  </si>
  <si>
    <t>CON-ECMU-UNCN8VUP</t>
  </si>
  <si>
    <t>CON-ECMU-LERUSR10</t>
  </si>
  <si>
    <t>CON-ECMU-MIGCUC03</t>
  </si>
  <si>
    <t>CON-ECMU-CMBUNDK9</t>
  </si>
  <si>
    <t>CON-SNT-3845</t>
  </si>
  <si>
    <t>CON-SNT-3845SRST</t>
  </si>
  <si>
    <t>CON-SNT-CS1120K9</t>
  </si>
  <si>
    <t>CON-SNT-CT08500</t>
  </si>
  <si>
    <t>CON-SNT-2960S4LS</t>
  </si>
  <si>
    <t>CON-SNT-C210M2VC</t>
  </si>
  <si>
    <t>CON-SNT-C375X24E</t>
  </si>
  <si>
    <t>CON-SNT-C6513E</t>
  </si>
  <si>
    <t>CON-SNT-C45X32SF</t>
  </si>
  <si>
    <t>CON-SNTP-1941SEC</t>
  </si>
  <si>
    <t>CON-SU1-A55IPS9</t>
  </si>
  <si>
    <t xml:space="preserve">          SmartNET Co-termed End Date</t>
  </si>
  <si>
    <t>Temple ISD</t>
  </si>
  <si>
    <t>DISC</t>
  </si>
  <si>
    <t>Vendor:</t>
  </si>
  <si>
    <t>Rep Name:</t>
  </si>
  <si>
    <t>Rep Email:</t>
  </si>
  <si>
    <t>Rep Phone:</t>
  </si>
  <si>
    <t>SPIN:</t>
  </si>
  <si>
    <t>Coop Contracts:</t>
  </si>
  <si>
    <t>DIR, TASB BuyBoard, TCPN, TIPS/TAPS, HCDE, etc. with numbers</t>
  </si>
  <si>
    <t>Certifed Partner:</t>
  </si>
  <si>
    <t>Select, Premier, Silver, and Gold</t>
  </si>
  <si>
    <t>Reference #1</t>
  </si>
  <si>
    <t>Reference #2</t>
  </si>
  <si>
    <t>Reference #3</t>
  </si>
  <si>
    <t>District:</t>
  </si>
  <si>
    <t>district name</t>
  </si>
  <si>
    <t>Contact Name</t>
  </si>
  <si>
    <t>Contact Email</t>
  </si>
  <si>
    <t>Contact Phone</t>
  </si>
  <si>
    <t>Previous work with requesting district:</t>
  </si>
  <si>
    <t>Yes / No</t>
  </si>
  <si>
    <t>Work Description:</t>
  </si>
  <si>
    <t>Cisco hardware and basic maintenance</t>
  </si>
  <si>
    <t>Basic Maintenance - List Price</t>
  </si>
  <si>
    <t>Basic Maintenance  - District Price</t>
  </si>
  <si>
    <t>Temple ISD Basic Maintenance Renewal Quotes - 1 &amp; 3 Year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</si>
</sst>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[$-409]mmmm\ d\,\ yyyy;@"/>
    <numFmt numFmtId="166" formatCode="&quot;$&quot;#,##0.00;\(&quot;$&quot;#,##0.00\)"/>
    <numFmt numFmtId="167" formatCode="#,##0;\-#,##0;&quot;-&quot;"/>
    <numFmt numFmtId="168" formatCode="0.0%;[Red]\(0.0%\);&quot;- &quot;"/>
    <numFmt numFmtId="169" formatCode="mm/dd/yy"/>
    <numFmt numFmtId="170" formatCode="_([$$-409]* #,##0.00_);_([$$-409]* \(#,##0.00\);_([$$-409]* &quot;-&quot;??_);_(@_)"/>
    <numFmt numFmtId="171" formatCode="&quot;$&quot;#,##0.00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  <charset val="204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0"/>
      <color indexed="8"/>
      <name val="Times New Roman"/>
      <family val="1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Geneva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8"/>
      <name val="Helv"/>
    </font>
    <font>
      <b/>
      <sz val="8"/>
      <color indexed="8"/>
      <name val="Helv"/>
    </font>
    <font>
      <b/>
      <sz val="11"/>
      <color indexed="12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</font>
    <font>
      <sz val="12"/>
      <color indexed="8"/>
      <name val="Calibri"/>
      <family val="2"/>
    </font>
    <font>
      <u/>
      <sz val="10"/>
      <color theme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</borders>
  <cellStyleXfs count="1026">
    <xf numFmtId="0" fontId="0" fillId="0" borderId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2" fillId="15" borderId="0" applyNumberFormat="0" applyBorder="0" applyAlignment="0" applyProtection="0"/>
    <xf numFmtId="0" fontId="35" fillId="38" borderId="0" applyNumberFormat="0" applyBorder="0" applyAlignment="0" applyProtection="0"/>
    <xf numFmtId="0" fontId="2" fillId="15" borderId="0" applyNumberFormat="0" applyBorder="0" applyAlignment="0" applyProtection="0"/>
    <xf numFmtId="0" fontId="35" fillId="38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35" fillId="39" borderId="0" applyNumberFormat="0" applyBorder="0" applyAlignment="0" applyProtection="0"/>
    <xf numFmtId="0" fontId="2" fillId="19" borderId="0" applyNumberFormat="0" applyBorder="0" applyAlignment="0" applyProtection="0"/>
    <xf numFmtId="0" fontId="35" fillId="3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2" fillId="2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2" fillId="2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2" fillId="2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2" fillId="2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2" fillId="27" borderId="0" applyNumberFormat="0" applyBorder="0" applyAlignment="0" applyProtection="0"/>
    <xf numFmtId="0" fontId="35" fillId="41" borderId="0" applyNumberFormat="0" applyBorder="0" applyAlignment="0" applyProtection="0"/>
    <xf numFmtId="0" fontId="2" fillId="27" borderId="0" applyNumberFormat="0" applyBorder="0" applyAlignment="0" applyProtection="0"/>
    <xf numFmtId="0" fontId="35" fillId="4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35" fillId="42" borderId="0" applyNumberFormat="0" applyBorder="0" applyAlignment="0" applyProtection="0"/>
    <xf numFmtId="0" fontId="2" fillId="31" borderId="0" applyNumberFormat="0" applyBorder="0" applyAlignment="0" applyProtection="0"/>
    <xf numFmtId="0" fontId="35" fillId="42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35" fillId="43" borderId="0" applyNumberFormat="0" applyBorder="0" applyAlignment="0" applyProtection="0"/>
    <xf numFmtId="0" fontId="2" fillId="35" borderId="0" applyNumberFormat="0" applyBorder="0" applyAlignment="0" applyProtection="0"/>
    <xf numFmtId="0" fontId="35" fillId="4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2" fillId="16" borderId="0" applyNumberFormat="0" applyBorder="0" applyAlignment="0" applyProtection="0"/>
    <xf numFmtId="0" fontId="35" fillId="45" borderId="0" applyNumberFormat="0" applyBorder="0" applyAlignment="0" applyProtection="0"/>
    <xf numFmtId="0" fontId="2" fillId="16" borderId="0" applyNumberFormat="0" applyBorder="0" applyAlignment="0" applyProtection="0"/>
    <xf numFmtId="0" fontId="35" fillId="4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35" fillId="46" borderId="0" applyNumberFormat="0" applyBorder="0" applyAlignment="0" applyProtection="0"/>
    <xf numFmtId="0" fontId="2" fillId="20" borderId="0" applyNumberFormat="0" applyBorder="0" applyAlignment="0" applyProtection="0"/>
    <xf numFmtId="0" fontId="35" fillId="4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35" fillId="47" borderId="0" applyNumberFormat="0" applyBorder="0" applyAlignment="0" applyProtection="0"/>
    <xf numFmtId="0" fontId="2" fillId="24" borderId="0" applyNumberFormat="0" applyBorder="0" applyAlignment="0" applyProtection="0"/>
    <xf numFmtId="0" fontId="35" fillId="4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35" fillId="41" borderId="0" applyNumberFormat="0" applyBorder="0" applyAlignment="0" applyProtection="0"/>
    <xf numFmtId="0" fontId="2" fillId="28" borderId="0" applyNumberFormat="0" applyBorder="0" applyAlignment="0" applyProtection="0"/>
    <xf numFmtId="0" fontId="35" fillId="41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35" fillId="45" borderId="0" applyNumberFormat="0" applyBorder="0" applyAlignment="0" applyProtection="0"/>
    <xf numFmtId="0" fontId="2" fillId="32" borderId="0" applyNumberFormat="0" applyBorder="0" applyAlignment="0" applyProtection="0"/>
    <xf numFmtId="0" fontId="35" fillId="45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35" fillId="48" borderId="0" applyNumberFormat="0" applyBorder="0" applyAlignment="0" applyProtection="0"/>
    <xf numFmtId="0" fontId="2" fillId="36" borderId="0" applyNumberFormat="0" applyBorder="0" applyAlignment="0" applyProtection="0"/>
    <xf numFmtId="0" fontId="35" fillId="48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36" fillId="49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2" fillId="17" borderId="0" applyNumberFormat="0" applyBorder="0" applyAlignment="0" applyProtection="0"/>
    <xf numFmtId="0" fontId="36" fillId="49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6" fillId="46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6" fillId="47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6" fillId="50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6" fillId="51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6" fillId="52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2" fillId="14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2" fillId="14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2" fillId="14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2" fillId="14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2" fillId="1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2" fillId="1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2" fillId="1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2" fillId="18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6" fillId="54" borderId="0" applyNumberFormat="0" applyBorder="0" applyAlignment="0" applyProtection="0"/>
    <xf numFmtId="0" fontId="32" fillId="22" borderId="0" applyNumberFormat="0" applyBorder="0" applyAlignment="0" applyProtection="0"/>
    <xf numFmtId="0" fontId="36" fillId="55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2" fillId="26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2" fillId="26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2" fillId="26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2" fillId="26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2" fillId="3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2" fillId="3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2" fillId="3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2" fillId="3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2" fillId="34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2" fillId="34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2" fillId="34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2" fillId="34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6" fillId="56" borderId="0" applyNumberFormat="0" applyBorder="0" applyAlignment="0" applyProtection="0"/>
    <xf numFmtId="0" fontId="37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38" fillId="39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66" fontId="39" fillId="0" borderId="3" applyNumberFormat="0" applyFill="0" applyBorder="0" applyAlignment="0" applyProtection="0">
      <alignment horizontal="center"/>
    </xf>
    <xf numFmtId="167" fontId="12" fillId="0" borderId="0" applyFill="0" applyBorder="0" applyAlignment="0"/>
    <xf numFmtId="0" fontId="40" fillId="57" borderId="14" applyNumberFormat="0" applyAlignment="0" applyProtection="0"/>
    <xf numFmtId="0" fontId="26" fillId="11" borderId="8" applyNumberFormat="0" applyAlignment="0" applyProtection="0"/>
    <xf numFmtId="0" fontId="40" fillId="57" borderId="14" applyNumberFormat="0" applyAlignment="0" applyProtection="0"/>
    <xf numFmtId="0" fontId="26" fillId="11" borderId="8" applyNumberFormat="0" applyAlignment="0" applyProtection="0"/>
    <xf numFmtId="0" fontId="26" fillId="11" borderId="8" applyNumberFormat="0" applyAlignment="0" applyProtection="0"/>
    <xf numFmtId="0" fontId="26" fillId="11" borderId="8" applyNumberFormat="0" applyAlignment="0" applyProtection="0"/>
    <xf numFmtId="0" fontId="41" fillId="0" borderId="15" applyNumberFormat="0" applyFill="0" applyAlignment="0" applyProtection="0"/>
    <xf numFmtId="0" fontId="28" fillId="12" borderId="11" applyNumberFormat="0" applyAlignment="0" applyProtection="0"/>
    <xf numFmtId="0" fontId="42" fillId="58" borderId="16" applyNumberFormat="0" applyAlignment="0" applyProtection="0"/>
    <xf numFmtId="0" fontId="28" fillId="12" borderId="11" applyNumberFormat="0" applyAlignment="0" applyProtection="0"/>
    <xf numFmtId="0" fontId="28" fillId="12" borderId="11" applyNumberFormat="0" applyAlignment="0" applyProtection="0"/>
    <xf numFmtId="0" fontId="28" fillId="12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4" borderId="17" applyNumberFormat="0" applyFont="0" applyAlignment="0" applyProtection="0"/>
    <xf numFmtId="0" fontId="5" fillId="44" borderId="17" applyNumberFormat="0" applyFont="0" applyAlignment="0" applyProtection="0"/>
    <xf numFmtId="0" fontId="5" fillId="44" borderId="17" applyNumberFormat="0" applyFont="0" applyAlignment="0" applyProtection="0"/>
    <xf numFmtId="0" fontId="5" fillId="44" borderId="17" applyNumberFormat="0" applyFont="0" applyAlignment="0" applyProtection="0"/>
    <xf numFmtId="0" fontId="5" fillId="44" borderId="17" applyNumberFormat="0" applyFont="0" applyAlignment="0" applyProtection="0"/>
    <xf numFmtId="0" fontId="43" fillId="0" borderId="0" applyNumberFormat="0" applyAlignment="0">
      <alignment horizontal="left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4" fillId="0" borderId="0" applyNumberFormat="0" applyAlignment="0">
      <alignment horizontal="left"/>
    </xf>
    <xf numFmtId="0" fontId="45" fillId="43" borderId="14" applyNumberFormat="0" applyAlignment="0" applyProtection="0"/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47" fillId="40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18" fillId="0" borderId="5" applyNumberFormat="0" applyFill="0" applyAlignment="0" applyProtection="0"/>
    <xf numFmtId="0" fontId="48" fillId="0" borderId="18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49" fillId="0" borderId="19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50" fillId="0" borderId="20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0" fontId="11" fillId="59" borderId="1" applyNumberFormat="0" applyBorder="0" applyAlignment="0" applyProtection="0"/>
    <xf numFmtId="10" fontId="11" fillId="59" borderId="1" applyNumberFormat="0" applyBorder="0" applyAlignment="0" applyProtection="0"/>
    <xf numFmtId="10" fontId="11" fillId="59" borderId="1" applyNumberFormat="0" applyBorder="0" applyAlignment="0" applyProtection="0"/>
    <xf numFmtId="10" fontId="11" fillId="59" borderId="1" applyNumberFormat="0" applyBorder="0" applyAlignment="0" applyProtection="0"/>
    <xf numFmtId="10" fontId="11" fillId="59" borderId="1" applyNumberFormat="0" applyBorder="0" applyAlignment="0" applyProtection="0"/>
    <xf numFmtId="0" fontId="24" fillId="10" borderId="8" applyNumberFormat="0" applyAlignment="0" applyProtection="0"/>
    <xf numFmtId="0" fontId="45" fillId="43" borderId="14" applyNumberFormat="0" applyAlignment="0" applyProtection="0"/>
    <xf numFmtId="0" fontId="24" fillId="10" borderId="8" applyNumberFormat="0" applyAlignment="0" applyProtection="0"/>
    <xf numFmtId="0" fontId="24" fillId="10" borderId="8" applyNumberFormat="0" applyAlignment="0" applyProtection="0"/>
    <xf numFmtId="0" fontId="24" fillId="10" borderId="8" applyNumberFormat="0" applyAlignment="0" applyProtection="0"/>
    <xf numFmtId="0" fontId="38" fillId="39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7" fillId="0" borderId="10" applyNumberFormat="0" applyFill="0" applyAlignment="0" applyProtection="0"/>
    <xf numFmtId="0" fontId="41" fillId="0" borderId="15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23" fillId="9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23" fillId="9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23" fillId="9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23" fillId="9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0" fontId="52" fillId="60" borderId="0" applyNumberFormat="0" applyBorder="0" applyAlignment="0" applyProtection="0"/>
    <xf numFmtId="168" fontId="51" fillId="0" borderId="0"/>
    <xf numFmtId="168" fontId="51" fillId="0" borderId="0"/>
    <xf numFmtId="168" fontId="51" fillId="0" borderId="0"/>
    <xf numFmtId="168" fontId="51" fillId="0" borderId="0"/>
    <xf numFmtId="168" fontId="5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" fillId="13" borderId="12" applyNumberFormat="0" applyFont="0" applyAlignment="0" applyProtection="0"/>
    <xf numFmtId="0" fontId="35" fillId="44" borderId="17" applyNumberFormat="0" applyFont="0" applyAlignment="0" applyProtection="0"/>
    <xf numFmtId="0" fontId="2" fillId="13" borderId="12" applyNumberFormat="0" applyFont="0" applyAlignment="0" applyProtection="0"/>
    <xf numFmtId="0" fontId="35" fillId="44" borderId="17" applyNumberFormat="0" applyFont="0" applyAlignment="0" applyProtection="0"/>
    <xf numFmtId="0" fontId="2" fillId="13" borderId="12" applyNumberFormat="0" applyFont="0" applyAlignment="0" applyProtection="0"/>
    <xf numFmtId="0" fontId="2" fillId="13" borderId="12" applyNumberFormat="0" applyFont="0" applyAlignment="0" applyProtection="0"/>
    <xf numFmtId="0" fontId="25" fillId="11" borderId="9" applyNumberFormat="0" applyAlignment="0" applyProtection="0"/>
    <xf numFmtId="0" fontId="53" fillId="57" borderId="21" applyNumberFormat="0" applyAlignment="0" applyProtection="0"/>
    <xf numFmtId="0" fontId="25" fillId="11" borderId="9" applyNumberFormat="0" applyAlignment="0" applyProtection="0"/>
    <xf numFmtId="0" fontId="25" fillId="11" borderId="9" applyNumberFormat="0" applyAlignment="0" applyProtection="0"/>
    <xf numFmtId="0" fontId="25" fillId="11" borderId="9" applyNumberFormat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4" fillId="0" borderId="0" applyNumberFormat="0" applyFill="0" applyBorder="0" applyAlignment="0" applyProtection="0">
      <alignment horizontal="left"/>
    </xf>
    <xf numFmtId="0" fontId="47" fillId="40" borderId="0" applyNumberFormat="0" applyBorder="0" applyAlignment="0" applyProtection="0"/>
    <xf numFmtId="0" fontId="53" fillId="57" borderId="21" applyNumberFormat="0" applyAlignment="0" applyProtection="0"/>
    <xf numFmtId="0" fontId="5" fillId="0" borderId="0"/>
    <xf numFmtId="40" fontId="55" fillId="0" borderId="0" applyBorder="0">
      <alignment horizontal="right"/>
    </xf>
    <xf numFmtId="3" fontId="56" fillId="0" borderId="0">
      <alignment horizontal="right" vertical="center"/>
    </xf>
    <xf numFmtId="49" fontId="56" fillId="0" borderId="0">
      <alignment horizontal="right" vertical="center"/>
    </xf>
    <xf numFmtId="0" fontId="4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9" fillId="0" borderId="19" applyNumberFormat="0" applyFill="0" applyAlignment="0" applyProtection="0"/>
    <xf numFmtId="0" fontId="50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58" fillId="0" borderId="22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2" fillId="58" borderId="16" applyNumberFormat="0" applyAlignment="0" applyProtection="0"/>
    <xf numFmtId="0" fontId="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0" fillId="0" borderId="0" applyFon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8" applyNumberFormat="0" applyAlignment="0" applyProtection="0"/>
    <xf numFmtId="0" fontId="25" fillId="11" borderId="9" applyNumberFormat="0" applyAlignment="0" applyProtection="0"/>
    <xf numFmtId="0" fontId="26" fillId="11" borderId="8" applyNumberFormat="0" applyAlignment="0" applyProtection="0"/>
    <xf numFmtId="0" fontId="27" fillId="0" borderId="10" applyNumberFormat="0" applyFill="0" applyAlignment="0" applyProtection="0"/>
    <xf numFmtId="0" fontId="28" fillId="12" borderId="11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2" fillId="37" borderId="0" applyNumberFormat="0" applyBorder="0" applyAlignment="0" applyProtection="0"/>
    <xf numFmtId="0" fontId="3" fillId="0" borderId="0"/>
    <xf numFmtId="0" fontId="6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13" borderId="12" applyNumberFormat="0" applyFont="0" applyAlignment="0" applyProtection="0"/>
    <xf numFmtId="0" fontId="1" fillId="0" borderId="0"/>
    <xf numFmtId="0" fontId="1" fillId="0" borderId="0"/>
    <xf numFmtId="0" fontId="3" fillId="0" borderId="0"/>
  </cellStyleXfs>
  <cellXfs count="78">
    <xf numFmtId="0" fontId="0" fillId="0" borderId="0" xfId="0"/>
    <xf numFmtId="0" fontId="6" fillId="0" borderId="0" xfId="0" applyFont="1"/>
    <xf numFmtId="0" fontId="13" fillId="0" borderId="0" xfId="0" applyFont="1" applyAlignment="1">
      <alignment horizontal="left"/>
    </xf>
    <xf numFmtId="0" fontId="7" fillId="0" borderId="0" xfId="0" applyFont="1"/>
    <xf numFmtId="0" fontId="7" fillId="3" borderId="1" xfId="0" applyFont="1" applyFill="1" applyBorder="1"/>
    <xf numFmtId="44" fontId="7" fillId="3" borderId="1" xfId="0" applyNumberFormat="1" applyFont="1" applyFill="1" applyBorder="1"/>
    <xf numFmtId="0" fontId="7" fillId="4" borderId="1" xfId="0" applyFont="1" applyFill="1" applyBorder="1"/>
    <xf numFmtId="44" fontId="7" fillId="4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44" fontId="15" fillId="0" borderId="0" xfId="1" applyFont="1"/>
    <xf numFmtId="0" fontId="15" fillId="5" borderId="0" xfId="0" applyFont="1" applyFill="1" applyAlignment="1">
      <alignment horizontal="center"/>
    </xf>
    <xf numFmtId="44" fontId="15" fillId="6" borderId="0" xfId="1" applyFont="1" applyFill="1" applyAlignment="1">
      <alignment horizontal="center"/>
    </xf>
    <xf numFmtId="9" fontId="15" fillId="5" borderId="0" xfId="0" applyNumberFormat="1" applyFont="1" applyFill="1" applyAlignment="1">
      <alignment horizontal="center"/>
    </xf>
    <xf numFmtId="44" fontId="15" fillId="0" borderId="0" xfId="0" applyNumberFormat="1" applyFont="1"/>
    <xf numFmtId="0" fontId="15" fillId="5" borderId="0" xfId="0" applyFont="1" applyFill="1" applyAlignment="1">
      <alignment horizontal="left"/>
    </xf>
    <xf numFmtId="0" fontId="15" fillId="0" borderId="0" xfId="0" applyFont="1" applyFill="1" applyAlignment="1"/>
    <xf numFmtId="44" fontId="9" fillId="0" borderId="0" xfId="0" applyNumberFormat="1" applyFont="1" applyFill="1" applyBorder="1" applyAlignment="1">
      <alignment horizontal="center"/>
    </xf>
    <xf numFmtId="44" fontId="6" fillId="0" borderId="0" xfId="0" applyNumberFormat="1" applyFont="1"/>
    <xf numFmtId="0" fontId="8" fillId="0" borderId="0" xfId="0" applyFont="1"/>
    <xf numFmtId="0" fontId="7" fillId="0" borderId="1" xfId="0" applyFont="1" applyBorder="1"/>
    <xf numFmtId="165" fontId="7" fillId="0" borderId="1" xfId="0" applyNumberFormat="1" applyFont="1" applyBorder="1" applyAlignment="1">
      <alignment horizontal="center"/>
    </xf>
    <xf numFmtId="0" fontId="7" fillId="0" borderId="0" xfId="0" applyFont="1" applyBorder="1"/>
    <xf numFmtId="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44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Border="1" applyAlignment="1">
      <alignment horizontal="center"/>
    </xf>
    <xf numFmtId="0" fontId="0" fillId="0" borderId="0" xfId="0" applyFill="1"/>
    <xf numFmtId="165" fontId="7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left"/>
    </xf>
    <xf numFmtId="44" fontId="8" fillId="3" borderId="1" xfId="0" applyNumberFormat="1" applyFont="1" applyFill="1" applyBorder="1"/>
    <xf numFmtId="44" fontId="8" fillId="4" borderId="1" xfId="0" applyNumberFormat="1" applyFont="1" applyFill="1" applyBorder="1"/>
    <xf numFmtId="44" fontId="0" fillId="0" borderId="0" xfId="1" applyFont="1"/>
    <xf numFmtId="0" fontId="59" fillId="0" borderId="0" xfId="0" applyFont="1" applyAlignment="1">
      <alignment horizontal="left"/>
    </xf>
    <xf numFmtId="170" fontId="0" fillId="0" borderId="0" xfId="0" applyNumberFormat="1"/>
    <xf numFmtId="0" fontId="14" fillId="61" borderId="0" xfId="0" applyFont="1" applyFill="1" applyAlignment="1">
      <alignment horizontal="right"/>
    </xf>
    <xf numFmtId="44" fontId="14" fillId="61" borderId="0" xfId="0" applyNumberFormat="1" applyFont="1" applyFill="1"/>
    <xf numFmtId="0" fontId="0" fillId="0" borderId="0" xfId="0" applyFill="1" applyAlignment="1">
      <alignment horizontal="right"/>
    </xf>
    <xf numFmtId="171" fontId="4" fillId="0" borderId="0" xfId="0" applyNumberFormat="1" applyFont="1" applyFill="1" applyAlignment="1">
      <alignment horizontal="right"/>
    </xf>
    <xf numFmtId="9" fontId="0" fillId="0" borderId="0" xfId="978" applyFont="1" applyFill="1"/>
    <xf numFmtId="0" fontId="16" fillId="0" borderId="0" xfId="0" applyFont="1" applyAlignment="1">
      <alignment horizontal="left"/>
    </xf>
    <xf numFmtId="0" fontId="14" fillId="5" borderId="0" xfId="0" applyFont="1" applyFill="1" applyAlignment="1">
      <alignment horizontal="center"/>
    </xf>
    <xf numFmtId="9" fontId="35" fillId="48" borderId="0" xfId="253" applyNumberFormat="1"/>
    <xf numFmtId="10" fontId="61" fillId="48" borderId="1" xfId="253" applyNumberFormat="1" applyFont="1" applyBorder="1" applyAlignment="1">
      <alignment horizontal="center"/>
    </xf>
    <xf numFmtId="170" fontId="0" fillId="0" borderId="1" xfId="0" applyNumberFormat="1" applyBorder="1" applyAlignment="1">
      <alignment horizontal="left"/>
    </xf>
    <xf numFmtId="170" fontId="4" fillId="0" borderId="1" xfId="0" applyNumberFormat="1" applyFont="1" applyBorder="1"/>
    <xf numFmtId="9" fontId="0" fillId="0" borderId="1" xfId="978" applyFont="1" applyFill="1" applyBorder="1"/>
    <xf numFmtId="17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44" fontId="4" fillId="0" borderId="1" xfId="1" applyFont="1" applyBorder="1"/>
    <xf numFmtId="0" fontId="4" fillId="0" borderId="1" xfId="0" applyFont="1" applyBorder="1"/>
    <xf numFmtId="0" fontId="3" fillId="0" borderId="0" xfId="1018"/>
    <xf numFmtId="0" fontId="3" fillId="0" borderId="0" xfId="1018" applyFont="1"/>
    <xf numFmtId="0" fontId="3" fillId="0" borderId="23" xfId="1018" applyBorder="1"/>
    <xf numFmtId="0" fontId="8" fillId="0" borderId="0" xfId="1018" applyFont="1" applyAlignment="1">
      <alignment horizontal="left"/>
    </xf>
    <xf numFmtId="0" fontId="8" fillId="0" borderId="0" xfId="1018" applyFont="1"/>
    <xf numFmtId="0" fontId="8" fillId="0" borderId="23" xfId="1018" applyFont="1" applyBorder="1"/>
    <xf numFmtId="0" fontId="8" fillId="0" borderId="0" xfId="1018" applyFont="1" applyFill="1" applyBorder="1"/>
    <xf numFmtId="0" fontId="3" fillId="0" borderId="23" xfId="1018" applyFont="1" applyBorder="1"/>
    <xf numFmtId="0" fontId="3" fillId="0" borderId="0" xfId="1018" applyBorder="1"/>
    <xf numFmtId="0" fontId="62" fillId="0" borderId="23" xfId="1019" applyBorder="1" applyAlignment="1" applyProtection="1"/>
    <xf numFmtId="0" fontId="8" fillId="0" borderId="3" xfId="1018" applyFont="1" applyBorder="1"/>
    <xf numFmtId="0" fontId="3" fillId="0" borderId="3" xfId="1018" applyBorder="1"/>
    <xf numFmtId="0" fontId="8" fillId="0" borderId="4" xfId="1018" applyFont="1" applyBorder="1"/>
    <xf numFmtId="0" fontId="3" fillId="0" borderId="4" xfId="1018" applyBorder="1"/>
    <xf numFmtId="0" fontId="62" fillId="0" borderId="4" xfId="1019" applyBorder="1" applyAlignment="1" applyProtection="1"/>
    <xf numFmtId="0" fontId="23" fillId="9" borderId="0" xfId="985" applyAlignment="1">
      <alignment horizontal="center"/>
    </xf>
  </cellXfs>
  <cellStyles count="1026">
    <cellStyle name="_x000d__x000a_JournalTemplate=C:\COMFO\CTALK\JOURSTD.TPL_x000d__x000a_LbStateAddress=3 3 0 251 1 89 2 311_x000d__x000a_LbStateJou" xfId="5"/>
    <cellStyle name="%" xfId="6"/>
    <cellStyle name="% 11" xfId="7"/>
    <cellStyle name="% 12" xfId="8"/>
    <cellStyle name="% 2" xfId="9"/>
    <cellStyle name="% 2 2" xfId="10"/>
    <cellStyle name="% 2 3" xfId="11"/>
    <cellStyle name="% 2 4" xfId="12"/>
    <cellStyle name="% 2 5" xfId="13"/>
    <cellStyle name="% 3" xfId="14"/>
    <cellStyle name="% 4" xfId="15"/>
    <cellStyle name="% 5" xfId="16"/>
    <cellStyle name="% 6" xfId="17"/>
    <cellStyle name="%_CO-TERM_CALC" xfId="18"/>
    <cellStyle name="%_CO-TERM_CALC 2" xfId="19"/>
    <cellStyle name="%_CO-TERM_CALC 3" xfId="20"/>
    <cellStyle name="%_CO-TERM_CALC 4" xfId="21"/>
    <cellStyle name="%_CO-TERM_CALC 5" xfId="22"/>
    <cellStyle name="%_TotalP2008-Lot1_ToIP-Priced PO et P1V2" xfId="23"/>
    <cellStyle name="%_TotalP2008-Lot1_ToIP-Priced PO et P1V2 2" xfId="24"/>
    <cellStyle name="%_TotalP2008-Lot1_ToIP-Priced PO et P1V2 3" xfId="25"/>
    <cellStyle name="%_TotalP2008-Lot1_ToIP-Priced PO et P1V2 4" xfId="26"/>
    <cellStyle name="%_TotalP2008-Lot1_ToIP-Priced PO et P1V2 5" xfId="27"/>
    <cellStyle name="%_Z2 - UCSS_QUOTES" xfId="28"/>
    <cellStyle name="_Formula" xfId="29"/>
    <cellStyle name="_J - UCSS_QUOTES" xfId="30"/>
    <cellStyle name="_J - UCSS_QUOTES 2" xfId="31"/>
    <cellStyle name="_J - UCSS_QUOTES 3" xfId="32"/>
    <cellStyle name="_J - UCSS_QUOTES 4" xfId="33"/>
    <cellStyle name="_J - UCSS_QUOTES 5" xfId="34"/>
    <cellStyle name="_M2 - UCSS_QUOTES" xfId="35"/>
    <cellStyle name="_M2 - UCSS_QUOTES 2" xfId="36"/>
    <cellStyle name="_M2 - UCSS_QUOTES 3" xfId="37"/>
    <cellStyle name="_M2 - UCSS_QUOTES 4" xfId="38"/>
    <cellStyle name="_M2 - UCSS_QUOTES 5" xfId="39"/>
    <cellStyle name="_Part numbers--Single Page v7" xfId="40"/>
    <cellStyle name="_Part numbers--Single Page v7 2" xfId="41"/>
    <cellStyle name="_Part numbers--Single Page v7 3" xfId="42"/>
    <cellStyle name="_Part numbers--Single Page v7 4" xfId="43"/>
    <cellStyle name="_Part numbers--Single Page v7 5" xfId="44"/>
    <cellStyle name="_Sheet1" xfId="45"/>
    <cellStyle name="_Sheet1 2" xfId="46"/>
    <cellStyle name="_Sheet1 3" xfId="47"/>
    <cellStyle name="_Sheet1 4" xfId="48"/>
    <cellStyle name="_Sheet1 5" xfId="49"/>
    <cellStyle name="_Subscription Summary" xfId="50"/>
    <cellStyle name="_Subscription Summary 2" xfId="51"/>
    <cellStyle name="_Subscription Summary 3" xfId="52"/>
    <cellStyle name="_Subscription Summary 4" xfId="53"/>
    <cellStyle name="_Subscription Summary 5" xfId="54"/>
    <cellStyle name="_UCSS Quoting Tool" xfId="55"/>
    <cellStyle name="_UCSS Quoting Tool_1" xfId="56"/>
    <cellStyle name="0,0_x000a__x000a_NA_x000a__x000a_" xfId="1025"/>
    <cellStyle name="0,0_x000d__x000a_NA_x000d__x000a_" xfId="57"/>
    <cellStyle name="0,0_x000d__x000a_NA_x000d__x000a_ 2" xfId="58"/>
    <cellStyle name="0,0_x000d__x000a_NA_x000d__x000a_ 3" xfId="59"/>
    <cellStyle name="0,0_x000d__x000a_NA_x000d__x000a_ 4" xfId="60"/>
    <cellStyle name="0,0_x000d__x000a_NA_x000d__x000a_ 5" xfId="61"/>
    <cellStyle name="20 % - Accent1" xfId="62"/>
    <cellStyle name="20 % - Accent1 2" xfId="63"/>
    <cellStyle name="20 % - Accent1 2 2" xfId="64"/>
    <cellStyle name="20 % - Accent1 3" xfId="65"/>
    <cellStyle name="20 % - Accent1 4" xfId="66"/>
    <cellStyle name="20 % - Accent2" xfId="67"/>
    <cellStyle name="20 % - Accent2 2" xfId="68"/>
    <cellStyle name="20 % - Accent2 2 2" xfId="69"/>
    <cellStyle name="20 % - Accent2 3" xfId="70"/>
    <cellStyle name="20 % - Accent2 4" xfId="71"/>
    <cellStyle name="20 % - Accent3" xfId="72"/>
    <cellStyle name="20 % - Accent3 2" xfId="73"/>
    <cellStyle name="20 % - Accent3 2 2" xfId="74"/>
    <cellStyle name="20 % - Accent3 3" xfId="75"/>
    <cellStyle name="20 % - Accent3 4" xfId="76"/>
    <cellStyle name="20 % - Accent4" xfId="77"/>
    <cellStyle name="20 % - Accent4 2" xfId="78"/>
    <cellStyle name="20 % - Accent4 2 2" xfId="79"/>
    <cellStyle name="20 % - Accent4 3" xfId="80"/>
    <cellStyle name="20 % - Accent4 4" xfId="81"/>
    <cellStyle name="20 % - Accent5" xfId="82"/>
    <cellStyle name="20 % - Accent5 2" xfId="83"/>
    <cellStyle name="20 % - Accent5 2 2" xfId="84"/>
    <cellStyle name="20 % - Accent5 3" xfId="85"/>
    <cellStyle name="20 % - Accent5 4" xfId="86"/>
    <cellStyle name="20 % - Accent6" xfId="87"/>
    <cellStyle name="20 % - Accent6 2" xfId="88"/>
    <cellStyle name="20 % - Accent6 2 2" xfId="89"/>
    <cellStyle name="20 % - Accent6 3" xfId="90"/>
    <cellStyle name="20 % - Accent6 4" xfId="91"/>
    <cellStyle name="20% - Accent1" xfId="995" builtinId="30" customBuiltin="1"/>
    <cellStyle name="20% - Accent1 2" xfId="92"/>
    <cellStyle name="20% - Accent1 2 2" xfId="93"/>
    <cellStyle name="20% - Accent1 2 2 2" xfId="94"/>
    <cellStyle name="20% - Accent1 2 2 3" xfId="95"/>
    <cellStyle name="20% - Accent1 3" xfId="96"/>
    <cellStyle name="20% - Accent1 3 2" xfId="97"/>
    <cellStyle name="20% - Accent2" xfId="999" builtinId="34" customBuiltin="1"/>
    <cellStyle name="20% - Accent2 2" xfId="98"/>
    <cellStyle name="20% - Accent2 2 2" xfId="99"/>
    <cellStyle name="20% - Accent2 2 2 2" xfId="100"/>
    <cellStyle name="20% - Accent2 2 2 3" xfId="101"/>
    <cellStyle name="20% - Accent2 3" xfId="102"/>
    <cellStyle name="20% - Accent2 3 2" xfId="103"/>
    <cellStyle name="20% - Accent3" xfId="1003" builtinId="38" customBuiltin="1"/>
    <cellStyle name="20% - Accent3 10" xfId="104"/>
    <cellStyle name="20% - Accent3 10 2" xfId="105"/>
    <cellStyle name="20% - Accent3 11" xfId="106"/>
    <cellStyle name="20% - Accent3 11 2" xfId="107"/>
    <cellStyle name="20% - Accent3 12" xfId="108"/>
    <cellStyle name="20% - Accent3 12 2" xfId="109"/>
    <cellStyle name="20% - Accent3 2" xfId="110"/>
    <cellStyle name="20% - Accent3 2 10" xfId="111"/>
    <cellStyle name="20% - Accent3 2 10 2" xfId="112"/>
    <cellStyle name="20% - Accent3 2 11" xfId="113"/>
    <cellStyle name="20% - Accent3 2 11 2" xfId="114"/>
    <cellStyle name="20% - Accent3 2 12" xfId="115"/>
    <cellStyle name="20% - Accent3 2 12 2" xfId="116"/>
    <cellStyle name="20% - Accent3 2 13" xfId="117"/>
    <cellStyle name="20% - Accent3 2 13 2" xfId="118"/>
    <cellStyle name="20% - Accent3 2 14" xfId="119"/>
    <cellStyle name="20% - Accent3 2 14 2" xfId="120"/>
    <cellStyle name="20% - Accent3 2 15" xfId="121"/>
    <cellStyle name="20% - Accent3 2 15 2" xfId="122"/>
    <cellStyle name="20% - Accent3 2 16" xfId="123"/>
    <cellStyle name="20% - Accent3 2 16 2" xfId="124"/>
    <cellStyle name="20% - Accent3 2 17" xfId="125"/>
    <cellStyle name="20% - Accent3 2 17 2" xfId="126"/>
    <cellStyle name="20% - Accent3 2 18" xfId="127"/>
    <cellStyle name="20% - Accent3 2 18 2" xfId="128"/>
    <cellStyle name="20% - Accent3 2 19" xfId="129"/>
    <cellStyle name="20% - Accent3 2 19 2" xfId="130"/>
    <cellStyle name="20% - Accent3 2 2" xfId="131"/>
    <cellStyle name="20% - Accent3 2 2 2" xfId="132"/>
    <cellStyle name="20% - Accent3 2 2 2 2" xfId="133"/>
    <cellStyle name="20% - Accent3 2 2 2 2 2" xfId="134"/>
    <cellStyle name="20% - Accent3 2 2 3" xfId="135"/>
    <cellStyle name="20% - Accent3 2 20" xfId="136"/>
    <cellStyle name="20% - Accent3 2 20 2" xfId="137"/>
    <cellStyle name="20% - Accent3 2 21" xfId="138"/>
    <cellStyle name="20% - Accent3 2 21 2" xfId="139"/>
    <cellStyle name="20% - Accent3 2 22" xfId="140"/>
    <cellStyle name="20% - Accent3 2 22 2" xfId="141"/>
    <cellStyle name="20% - Accent3 2 3" xfId="142"/>
    <cellStyle name="20% - Accent3 2 3 2" xfId="143"/>
    <cellStyle name="20% - Accent3 2 4" xfId="144"/>
    <cellStyle name="20% - Accent3 2 4 2" xfId="145"/>
    <cellStyle name="20% - Accent3 2 5" xfId="146"/>
    <cellStyle name="20% - Accent3 2 5 2" xfId="147"/>
    <cellStyle name="20% - Accent3 2 6" xfId="148"/>
    <cellStyle name="20% - Accent3 2 6 2" xfId="149"/>
    <cellStyle name="20% - Accent3 2 7" xfId="150"/>
    <cellStyle name="20% - Accent3 2 7 2" xfId="151"/>
    <cellStyle name="20% - Accent3 2 8" xfId="152"/>
    <cellStyle name="20% - Accent3 2 8 2" xfId="153"/>
    <cellStyle name="20% - Accent3 2 9" xfId="154"/>
    <cellStyle name="20% - Accent3 2 9 2" xfId="155"/>
    <cellStyle name="20% - Accent3 3" xfId="156"/>
    <cellStyle name="20% - Accent3 3 10" xfId="157"/>
    <cellStyle name="20% - Accent3 3 10 2" xfId="158"/>
    <cellStyle name="20% - Accent3 3 11" xfId="159"/>
    <cellStyle name="20% - Accent3 3 11 2" xfId="160"/>
    <cellStyle name="20% - Accent3 3 12" xfId="161"/>
    <cellStyle name="20% - Accent3 3 12 2" xfId="162"/>
    <cellStyle name="20% - Accent3 3 13" xfId="163"/>
    <cellStyle name="20% - Accent3 3 13 2" xfId="164"/>
    <cellStyle name="20% - Accent3 3 14" xfId="165"/>
    <cellStyle name="20% - Accent3 3 14 2" xfId="166"/>
    <cellStyle name="20% - Accent3 3 15" xfId="167"/>
    <cellStyle name="20% - Accent3 3 15 2" xfId="168"/>
    <cellStyle name="20% - Accent3 3 16" xfId="169"/>
    <cellStyle name="20% - Accent3 3 16 2" xfId="170"/>
    <cellStyle name="20% - Accent3 3 17" xfId="171"/>
    <cellStyle name="20% - Accent3 3 17 2" xfId="172"/>
    <cellStyle name="20% - Accent3 3 18" xfId="173"/>
    <cellStyle name="20% - Accent3 3 18 2" xfId="174"/>
    <cellStyle name="20% - Accent3 3 19" xfId="175"/>
    <cellStyle name="20% - Accent3 3 19 2" xfId="176"/>
    <cellStyle name="20% - Accent3 3 2" xfId="177"/>
    <cellStyle name="20% - Accent3 3 2 2" xfId="178"/>
    <cellStyle name="20% - Accent3 3 20" xfId="179"/>
    <cellStyle name="20% - Accent3 3 20 2" xfId="180"/>
    <cellStyle name="20% - Accent3 3 21" xfId="181"/>
    <cellStyle name="20% - Accent3 3 22" xfId="182"/>
    <cellStyle name="20% - Accent3 3 22 2" xfId="183"/>
    <cellStyle name="20% - Accent3 3 3" xfId="184"/>
    <cellStyle name="20% - Accent3 3 3 2" xfId="185"/>
    <cellStyle name="20% - Accent3 3 4" xfId="186"/>
    <cellStyle name="20% - Accent3 3 4 2" xfId="187"/>
    <cellStyle name="20% - Accent3 3 5" xfId="188"/>
    <cellStyle name="20% - Accent3 3 5 2" xfId="189"/>
    <cellStyle name="20% - Accent3 3 6" xfId="190"/>
    <cellStyle name="20% - Accent3 3 6 2" xfId="191"/>
    <cellStyle name="20% - Accent3 3 7" xfId="192"/>
    <cellStyle name="20% - Accent3 3 7 2" xfId="193"/>
    <cellStyle name="20% - Accent3 3 8" xfId="194"/>
    <cellStyle name="20% - Accent3 3 8 2" xfId="195"/>
    <cellStyle name="20% - Accent3 3 9" xfId="196"/>
    <cellStyle name="20% - Accent3 3 9 2" xfId="197"/>
    <cellStyle name="20% - Accent3 4" xfId="198"/>
    <cellStyle name="20% - Accent3 4 2" xfId="199"/>
    <cellStyle name="20% - Accent3 5" xfId="200"/>
    <cellStyle name="20% - Accent3 5 2" xfId="201"/>
    <cellStyle name="20% - Accent3 6" xfId="202"/>
    <cellStyle name="20% - Accent3 6 2" xfId="203"/>
    <cellStyle name="20% - Accent3 7" xfId="204"/>
    <cellStyle name="20% - Accent3 7 2" xfId="205"/>
    <cellStyle name="20% - Accent3 8" xfId="206"/>
    <cellStyle name="20% - Accent3 8 2" xfId="207"/>
    <cellStyle name="20% - Accent3 9" xfId="208"/>
    <cellStyle name="20% - Accent3 9 2" xfId="209"/>
    <cellStyle name="20% - Accent4" xfId="1007" builtinId="42" customBuiltin="1"/>
    <cellStyle name="20% - Accent4 2" xfId="210"/>
    <cellStyle name="20% - Accent4 2 2" xfId="211"/>
    <cellStyle name="20% - Accent4 2 2 2" xfId="212"/>
    <cellStyle name="20% - Accent4 2 2 3" xfId="213"/>
    <cellStyle name="20% - Accent4 3" xfId="214"/>
    <cellStyle name="20% - Accent4 3 2" xfId="215"/>
    <cellStyle name="20% - Accent5" xfId="1011" builtinId="46" customBuiltin="1"/>
    <cellStyle name="20% - Accent5 2" xfId="216"/>
    <cellStyle name="20% - Accent5 2 2" xfId="217"/>
    <cellStyle name="20% - Accent5 2 2 2" xfId="218"/>
    <cellStyle name="20% - Accent5 2 2 3" xfId="219"/>
    <cellStyle name="20% - Accent5 3" xfId="220"/>
    <cellStyle name="20% - Accent5 3 2" xfId="221"/>
    <cellStyle name="20% - Accent6" xfId="1015" builtinId="50" customBuiltin="1"/>
    <cellStyle name="20% - Accent6 2" xfId="222"/>
    <cellStyle name="20% - Accent6 2 2" xfId="223"/>
    <cellStyle name="20% - Accent6 2 2 2" xfId="224"/>
    <cellStyle name="20% - Accent6 2 2 3" xfId="225"/>
    <cellStyle name="20% - Accent6 3" xfId="226"/>
    <cellStyle name="20% - Accent6 3 2" xfId="227"/>
    <cellStyle name="40 % - Accent1" xfId="228"/>
    <cellStyle name="40 % - Accent1 2" xfId="229"/>
    <cellStyle name="40 % - Accent1 2 2" xfId="230"/>
    <cellStyle name="40 % - Accent1 3" xfId="231"/>
    <cellStyle name="40 % - Accent1 4" xfId="232"/>
    <cellStyle name="40 % - Accent2" xfId="233"/>
    <cellStyle name="40 % - Accent2 2" xfId="234"/>
    <cellStyle name="40 % - Accent2 2 2" xfId="235"/>
    <cellStyle name="40 % - Accent2 3" xfId="236"/>
    <cellStyle name="40 % - Accent2 4" xfId="237"/>
    <cellStyle name="40 % - Accent3" xfId="238"/>
    <cellStyle name="40 % - Accent3 2" xfId="239"/>
    <cellStyle name="40 % - Accent3 2 2" xfId="240"/>
    <cellStyle name="40 % - Accent3 3" xfId="241"/>
    <cellStyle name="40 % - Accent3 4" xfId="242"/>
    <cellStyle name="40 % - Accent4" xfId="243"/>
    <cellStyle name="40 % - Accent4 2" xfId="244"/>
    <cellStyle name="40 % - Accent4 2 2" xfId="245"/>
    <cellStyle name="40 % - Accent4 3" xfId="246"/>
    <cellStyle name="40 % - Accent4 4" xfId="247"/>
    <cellStyle name="40 % - Accent5" xfId="248"/>
    <cellStyle name="40 % - Accent5 2" xfId="249"/>
    <cellStyle name="40 % - Accent5 2 2" xfId="250"/>
    <cellStyle name="40 % - Accent5 3" xfId="251"/>
    <cellStyle name="40 % - Accent5 4" xfId="252"/>
    <cellStyle name="40 % - Accent6" xfId="253"/>
    <cellStyle name="40 % - Accent6 2" xfId="254"/>
    <cellStyle name="40 % - Accent6 2 2" xfId="255"/>
    <cellStyle name="40 % - Accent6 3" xfId="256"/>
    <cellStyle name="40 % - Accent6 4" xfId="257"/>
    <cellStyle name="40% - Accent1" xfId="996" builtinId="31" customBuiltin="1"/>
    <cellStyle name="40% - Accent1 2" xfId="258"/>
    <cellStyle name="40% - Accent1 2 2" xfId="259"/>
    <cellStyle name="40% - Accent1 2 2 2" xfId="260"/>
    <cellStyle name="40% - Accent1 2 2 3" xfId="261"/>
    <cellStyle name="40% - Accent1 3" xfId="262"/>
    <cellStyle name="40% - Accent1 3 2" xfId="263"/>
    <cellStyle name="40% - Accent2" xfId="1000" builtinId="35" customBuiltin="1"/>
    <cellStyle name="40% - Accent2 2" xfId="264"/>
    <cellStyle name="40% - Accent2 2 2" xfId="265"/>
    <cellStyle name="40% - Accent2 2 2 2" xfId="266"/>
    <cellStyle name="40% - Accent2 2 2 3" xfId="267"/>
    <cellStyle name="40% - Accent2 3" xfId="268"/>
    <cellStyle name="40% - Accent2 3 2" xfId="269"/>
    <cellStyle name="40% - Accent3" xfId="1004" builtinId="39" customBuiltin="1"/>
    <cellStyle name="40% - Accent3 2" xfId="270"/>
    <cellStyle name="40% - Accent3 2 2" xfId="271"/>
    <cellStyle name="40% - Accent3 2 2 2" xfId="272"/>
    <cellStyle name="40% - Accent3 2 2 3" xfId="273"/>
    <cellStyle name="40% - Accent3 3" xfId="274"/>
    <cellStyle name="40% - Accent3 3 2" xfId="275"/>
    <cellStyle name="40% - Accent4" xfId="1008" builtinId="43" customBuiltin="1"/>
    <cellStyle name="40% - Accent4 2" xfId="276"/>
    <cellStyle name="40% - Accent4 2 2" xfId="277"/>
    <cellStyle name="40% - Accent4 2 2 2" xfId="278"/>
    <cellStyle name="40% - Accent4 2 2 3" xfId="279"/>
    <cellStyle name="40% - Accent4 3" xfId="280"/>
    <cellStyle name="40% - Accent4 3 2" xfId="281"/>
    <cellStyle name="40% - Accent5" xfId="1012" builtinId="47" customBuiltin="1"/>
    <cellStyle name="40% - Accent5 2" xfId="282"/>
    <cellStyle name="40% - Accent5 2 2" xfId="283"/>
    <cellStyle name="40% - Accent5 2 2 2" xfId="284"/>
    <cellStyle name="40% - Accent5 2 2 3" xfId="285"/>
    <cellStyle name="40% - Accent5 3" xfId="286"/>
    <cellStyle name="40% - Accent5 3 2" xfId="287"/>
    <cellStyle name="40% - Accent6" xfId="1016" builtinId="51" customBuiltin="1"/>
    <cellStyle name="40% - Accent6 2" xfId="288"/>
    <cellStyle name="40% - Accent6 2 2" xfId="289"/>
    <cellStyle name="40% - Accent6 2 2 2" xfId="290"/>
    <cellStyle name="40% - Accent6 2 2 3" xfId="291"/>
    <cellStyle name="40% - Accent6 3" xfId="292"/>
    <cellStyle name="40% - Accent6 3 2" xfId="293"/>
    <cellStyle name="60 % - Accent1" xfId="294"/>
    <cellStyle name="60 % - Accent2" xfId="295"/>
    <cellStyle name="60 % - Accent3" xfId="296"/>
    <cellStyle name="60 % - Accent4" xfId="297"/>
    <cellStyle name="60 % - Accent5" xfId="298"/>
    <cellStyle name="60 % - Accent6" xfId="299"/>
    <cellStyle name="60% - Accent1" xfId="997" builtinId="32" customBuiltin="1"/>
    <cellStyle name="60% - Accent1 2" xfId="300"/>
    <cellStyle name="60% - Accent1 2 2" xfId="301"/>
    <cellStyle name="60% - Accent1 2 2 2" xfId="302"/>
    <cellStyle name="60% - Accent1 3" xfId="303"/>
    <cellStyle name="60% - Accent1 3 2" xfId="304"/>
    <cellStyle name="60% - Accent2" xfId="1001" builtinId="36" customBuiltin="1"/>
    <cellStyle name="60% - Accent2 2" xfId="305"/>
    <cellStyle name="60% - Accent2 2 2" xfId="306"/>
    <cellStyle name="60% - Accent2 2 2 2" xfId="307"/>
    <cellStyle name="60% - Accent2 3" xfId="308"/>
    <cellStyle name="60% - Accent2 3 2" xfId="309"/>
    <cellStyle name="60% - Accent3" xfId="1005" builtinId="40" customBuiltin="1"/>
    <cellStyle name="60% - Accent3 2" xfId="310"/>
    <cellStyle name="60% - Accent3 2 2" xfId="311"/>
    <cellStyle name="60% - Accent3 2 2 2" xfId="312"/>
    <cellStyle name="60% - Accent3 3" xfId="313"/>
    <cellStyle name="60% - Accent3 3 2" xfId="314"/>
    <cellStyle name="60% - Accent4" xfId="1009" builtinId="44" customBuiltin="1"/>
    <cellStyle name="60% - Accent4 2" xfId="315"/>
    <cellStyle name="60% - Accent4 2 2" xfId="316"/>
    <cellStyle name="60% - Accent4 2 2 2" xfId="317"/>
    <cellStyle name="60% - Accent4 3" xfId="318"/>
    <cellStyle name="60% - Accent4 3 2" xfId="319"/>
    <cellStyle name="60% - Accent5" xfId="1013" builtinId="48" customBuiltin="1"/>
    <cellStyle name="60% - Accent5 2" xfId="320"/>
    <cellStyle name="60% - Accent5 2 2" xfId="321"/>
    <cellStyle name="60% - Accent5 2 2 2" xfId="322"/>
    <cellStyle name="60% - Accent5 3" xfId="323"/>
    <cellStyle name="60% - Accent5 3 2" xfId="324"/>
    <cellStyle name="60% - Accent6" xfId="1017" builtinId="52" customBuiltin="1"/>
    <cellStyle name="60% - Accent6 2" xfId="325"/>
    <cellStyle name="60% - Accent6 2 2" xfId="326"/>
    <cellStyle name="60% - Accent6 2 2 2" xfId="327"/>
    <cellStyle name="60% - Accent6 3" xfId="328"/>
    <cellStyle name="60% - Accent6 3 2" xfId="329"/>
    <cellStyle name="Accent1" xfId="994" builtinId="29" customBuiltin="1"/>
    <cellStyle name="Accent1 10" xfId="330"/>
    <cellStyle name="Accent1 11" xfId="331"/>
    <cellStyle name="Accent1 12" xfId="332"/>
    <cellStyle name="Accent1 2" xfId="333"/>
    <cellStyle name="Accent1 2 10" xfId="334"/>
    <cellStyle name="Accent1 2 11" xfId="335"/>
    <cellStyle name="Accent1 2 12" xfId="336"/>
    <cellStyle name="Accent1 2 13" xfId="337"/>
    <cellStyle name="Accent1 2 14" xfId="338"/>
    <cellStyle name="Accent1 2 15" xfId="339"/>
    <cellStyle name="Accent1 2 16" xfId="340"/>
    <cellStyle name="Accent1 2 17" xfId="341"/>
    <cellStyle name="Accent1 2 18" xfId="342"/>
    <cellStyle name="Accent1 2 19" xfId="343"/>
    <cellStyle name="Accent1 2 2" xfId="344"/>
    <cellStyle name="Accent1 2 2 2" xfId="345"/>
    <cellStyle name="Accent1 2 2 2 2" xfId="346"/>
    <cellStyle name="Accent1 2 20" xfId="347"/>
    <cellStyle name="Accent1 2 21" xfId="348"/>
    <cellStyle name="Accent1 2 22" xfId="349"/>
    <cellStyle name="Accent1 2 3" xfId="350"/>
    <cellStyle name="Accent1 2 4" xfId="351"/>
    <cellStyle name="Accent1 2 5" xfId="352"/>
    <cellStyle name="Accent1 2 6" xfId="353"/>
    <cellStyle name="Accent1 2 7" xfId="354"/>
    <cellStyle name="Accent1 2 8" xfId="355"/>
    <cellStyle name="Accent1 2 9" xfId="356"/>
    <cellStyle name="Accent1 3" xfId="357"/>
    <cellStyle name="Accent1 3 10" xfId="358"/>
    <cellStyle name="Accent1 3 11" xfId="359"/>
    <cellStyle name="Accent1 3 12" xfId="360"/>
    <cellStyle name="Accent1 3 13" xfId="361"/>
    <cellStyle name="Accent1 3 14" xfId="362"/>
    <cellStyle name="Accent1 3 15" xfId="363"/>
    <cellStyle name="Accent1 3 16" xfId="364"/>
    <cellStyle name="Accent1 3 17" xfId="365"/>
    <cellStyle name="Accent1 3 18" xfId="366"/>
    <cellStyle name="Accent1 3 19" xfId="367"/>
    <cellStyle name="Accent1 3 2" xfId="368"/>
    <cellStyle name="Accent1 3 20" xfId="369"/>
    <cellStyle name="Accent1 3 21" xfId="370"/>
    <cellStyle name="Accent1 3 22" xfId="371"/>
    <cellStyle name="Accent1 3 3" xfId="372"/>
    <cellStyle name="Accent1 3 4" xfId="373"/>
    <cellStyle name="Accent1 3 5" xfId="374"/>
    <cellStyle name="Accent1 3 6" xfId="375"/>
    <cellStyle name="Accent1 3 7" xfId="376"/>
    <cellStyle name="Accent1 3 8" xfId="377"/>
    <cellStyle name="Accent1 3 9" xfId="378"/>
    <cellStyle name="Accent1 4" xfId="379"/>
    <cellStyle name="Accent1 5" xfId="380"/>
    <cellStyle name="Accent1 6" xfId="381"/>
    <cellStyle name="Accent1 7" xfId="382"/>
    <cellStyle name="Accent1 8" xfId="383"/>
    <cellStyle name="Accent1 9" xfId="384"/>
    <cellStyle name="Accent2" xfId="998" builtinId="33" customBuiltin="1"/>
    <cellStyle name="Accent2 10" xfId="385"/>
    <cellStyle name="Accent2 11" xfId="386"/>
    <cellStyle name="Accent2 12" xfId="387"/>
    <cellStyle name="Accent2 2" xfId="388"/>
    <cellStyle name="Accent2 2 10" xfId="389"/>
    <cellStyle name="Accent2 2 11" xfId="390"/>
    <cellStyle name="Accent2 2 12" xfId="391"/>
    <cellStyle name="Accent2 2 13" xfId="392"/>
    <cellStyle name="Accent2 2 14" xfId="393"/>
    <cellStyle name="Accent2 2 15" xfId="394"/>
    <cellStyle name="Accent2 2 16" xfId="395"/>
    <cellStyle name="Accent2 2 17" xfId="396"/>
    <cellStyle name="Accent2 2 18" xfId="397"/>
    <cellStyle name="Accent2 2 19" xfId="398"/>
    <cellStyle name="Accent2 2 2" xfId="399"/>
    <cellStyle name="Accent2 2 2 2" xfId="400"/>
    <cellStyle name="Accent2 2 2 2 2" xfId="401"/>
    <cellStyle name="Accent2 2 20" xfId="402"/>
    <cellStyle name="Accent2 2 21" xfId="403"/>
    <cellStyle name="Accent2 2 22" xfId="404"/>
    <cellStyle name="Accent2 2 3" xfId="405"/>
    <cellStyle name="Accent2 2 4" xfId="406"/>
    <cellStyle name="Accent2 2 5" xfId="407"/>
    <cellStyle name="Accent2 2 6" xfId="408"/>
    <cellStyle name="Accent2 2 7" xfId="409"/>
    <cellStyle name="Accent2 2 8" xfId="410"/>
    <cellStyle name="Accent2 2 9" xfId="411"/>
    <cellStyle name="Accent2 3" xfId="412"/>
    <cellStyle name="Accent2 3 10" xfId="413"/>
    <cellStyle name="Accent2 3 11" xfId="414"/>
    <cellStyle name="Accent2 3 12" xfId="415"/>
    <cellStyle name="Accent2 3 13" xfId="416"/>
    <cellStyle name="Accent2 3 14" xfId="417"/>
    <cellStyle name="Accent2 3 15" xfId="418"/>
    <cellStyle name="Accent2 3 16" xfId="419"/>
    <cellStyle name="Accent2 3 17" xfId="420"/>
    <cellStyle name="Accent2 3 18" xfId="421"/>
    <cellStyle name="Accent2 3 19" xfId="422"/>
    <cellStyle name="Accent2 3 2" xfId="423"/>
    <cellStyle name="Accent2 3 20" xfId="424"/>
    <cellStyle name="Accent2 3 21" xfId="425"/>
    <cellStyle name="Accent2 3 22" xfId="426"/>
    <cellStyle name="Accent2 3 3" xfId="427"/>
    <cellStyle name="Accent2 3 4" xfId="428"/>
    <cellStyle name="Accent2 3 5" xfId="429"/>
    <cellStyle name="Accent2 3 6" xfId="430"/>
    <cellStyle name="Accent2 3 7" xfId="431"/>
    <cellStyle name="Accent2 3 8" xfId="432"/>
    <cellStyle name="Accent2 3 9" xfId="433"/>
    <cellStyle name="Accent2 4" xfId="434"/>
    <cellStyle name="Accent2 5" xfId="435"/>
    <cellStyle name="Accent2 6" xfId="436"/>
    <cellStyle name="Accent2 7" xfId="437"/>
    <cellStyle name="Accent2 8" xfId="438"/>
    <cellStyle name="Accent2 9" xfId="439"/>
    <cellStyle name="Accent3" xfId="1002" builtinId="37" customBuiltin="1"/>
    <cellStyle name="Accent3 2" xfId="440"/>
    <cellStyle name="Accent3 2 2" xfId="441"/>
    <cellStyle name="Accent3 2 2 2" xfId="442"/>
    <cellStyle name="Accent3 3" xfId="443"/>
    <cellStyle name="Accent3 3 2" xfId="444"/>
    <cellStyle name="Accent4" xfId="1006" builtinId="41" customBuiltin="1"/>
    <cellStyle name="Accent4 10" xfId="445"/>
    <cellStyle name="Accent4 11" xfId="446"/>
    <cellStyle name="Accent4 12" xfId="447"/>
    <cellStyle name="Accent4 2" xfId="448"/>
    <cellStyle name="Accent4 2 10" xfId="449"/>
    <cellStyle name="Accent4 2 11" xfId="450"/>
    <cellStyle name="Accent4 2 12" xfId="451"/>
    <cellStyle name="Accent4 2 13" xfId="452"/>
    <cellStyle name="Accent4 2 14" xfId="453"/>
    <cellStyle name="Accent4 2 15" xfId="454"/>
    <cellStyle name="Accent4 2 16" xfId="455"/>
    <cellStyle name="Accent4 2 17" xfId="456"/>
    <cellStyle name="Accent4 2 18" xfId="457"/>
    <cellStyle name="Accent4 2 19" xfId="458"/>
    <cellStyle name="Accent4 2 2" xfId="459"/>
    <cellStyle name="Accent4 2 2 2" xfId="460"/>
    <cellStyle name="Accent4 2 2 2 2" xfId="461"/>
    <cellStyle name="Accent4 2 20" xfId="462"/>
    <cellStyle name="Accent4 2 21" xfId="463"/>
    <cellStyle name="Accent4 2 22" xfId="464"/>
    <cellStyle name="Accent4 2 3" xfId="465"/>
    <cellStyle name="Accent4 2 4" xfId="466"/>
    <cellStyle name="Accent4 2 5" xfId="467"/>
    <cellStyle name="Accent4 2 6" xfId="468"/>
    <cellStyle name="Accent4 2 7" xfId="469"/>
    <cellStyle name="Accent4 2 8" xfId="470"/>
    <cellStyle name="Accent4 2 9" xfId="471"/>
    <cellStyle name="Accent4 3" xfId="472"/>
    <cellStyle name="Accent4 3 10" xfId="473"/>
    <cellStyle name="Accent4 3 11" xfId="474"/>
    <cellStyle name="Accent4 3 12" xfId="475"/>
    <cellStyle name="Accent4 3 13" xfId="476"/>
    <cellStyle name="Accent4 3 14" xfId="477"/>
    <cellStyle name="Accent4 3 15" xfId="478"/>
    <cellStyle name="Accent4 3 16" xfId="479"/>
    <cellStyle name="Accent4 3 17" xfId="480"/>
    <cellStyle name="Accent4 3 18" xfId="481"/>
    <cellStyle name="Accent4 3 19" xfId="482"/>
    <cellStyle name="Accent4 3 2" xfId="483"/>
    <cellStyle name="Accent4 3 20" xfId="484"/>
    <cellStyle name="Accent4 3 21" xfId="485"/>
    <cellStyle name="Accent4 3 22" xfId="486"/>
    <cellStyle name="Accent4 3 3" xfId="487"/>
    <cellStyle name="Accent4 3 4" xfId="488"/>
    <cellStyle name="Accent4 3 5" xfId="489"/>
    <cellStyle name="Accent4 3 6" xfId="490"/>
    <cellStyle name="Accent4 3 7" xfId="491"/>
    <cellStyle name="Accent4 3 8" xfId="492"/>
    <cellStyle name="Accent4 3 9" xfId="493"/>
    <cellStyle name="Accent4 4" xfId="494"/>
    <cellStyle name="Accent4 5" xfId="495"/>
    <cellStyle name="Accent4 6" xfId="496"/>
    <cellStyle name="Accent4 7" xfId="497"/>
    <cellStyle name="Accent4 8" xfId="498"/>
    <cellStyle name="Accent4 9" xfId="499"/>
    <cellStyle name="Accent5" xfId="1010" builtinId="45" customBuiltin="1"/>
    <cellStyle name="Accent5 10" xfId="500"/>
    <cellStyle name="Accent5 11" xfId="501"/>
    <cellStyle name="Accent5 12" xfId="502"/>
    <cellStyle name="Accent5 2" xfId="503"/>
    <cellStyle name="Accent5 2 10" xfId="504"/>
    <cellStyle name="Accent5 2 11" xfId="505"/>
    <cellStyle name="Accent5 2 12" xfId="506"/>
    <cellStyle name="Accent5 2 13" xfId="507"/>
    <cellStyle name="Accent5 2 14" xfId="508"/>
    <cellStyle name="Accent5 2 15" xfId="509"/>
    <cellStyle name="Accent5 2 16" xfId="510"/>
    <cellStyle name="Accent5 2 17" xfId="511"/>
    <cellStyle name="Accent5 2 18" xfId="512"/>
    <cellStyle name="Accent5 2 19" xfId="513"/>
    <cellStyle name="Accent5 2 2" xfId="514"/>
    <cellStyle name="Accent5 2 2 2" xfId="515"/>
    <cellStyle name="Accent5 2 2 2 2" xfId="516"/>
    <cellStyle name="Accent5 2 20" xfId="517"/>
    <cellStyle name="Accent5 2 21" xfId="518"/>
    <cellStyle name="Accent5 2 22" xfId="519"/>
    <cellStyle name="Accent5 2 3" xfId="520"/>
    <cellStyle name="Accent5 2 4" xfId="521"/>
    <cellStyle name="Accent5 2 5" xfId="522"/>
    <cellStyle name="Accent5 2 6" xfId="523"/>
    <cellStyle name="Accent5 2 7" xfId="524"/>
    <cellStyle name="Accent5 2 8" xfId="525"/>
    <cellStyle name="Accent5 2 9" xfId="526"/>
    <cellStyle name="Accent5 3" xfId="527"/>
    <cellStyle name="Accent5 3 10" xfId="528"/>
    <cellStyle name="Accent5 3 11" xfId="529"/>
    <cellStyle name="Accent5 3 12" xfId="530"/>
    <cellStyle name="Accent5 3 13" xfId="531"/>
    <cellStyle name="Accent5 3 14" xfId="532"/>
    <cellStyle name="Accent5 3 15" xfId="533"/>
    <cellStyle name="Accent5 3 16" xfId="534"/>
    <cellStyle name="Accent5 3 17" xfId="535"/>
    <cellStyle name="Accent5 3 18" xfId="536"/>
    <cellStyle name="Accent5 3 19" xfId="537"/>
    <cellStyle name="Accent5 3 2" xfId="538"/>
    <cellStyle name="Accent5 3 20" xfId="539"/>
    <cellStyle name="Accent5 3 21" xfId="540"/>
    <cellStyle name="Accent5 3 22" xfId="541"/>
    <cellStyle name="Accent5 3 3" xfId="542"/>
    <cellStyle name="Accent5 3 4" xfId="543"/>
    <cellStyle name="Accent5 3 5" xfId="544"/>
    <cellStyle name="Accent5 3 6" xfId="545"/>
    <cellStyle name="Accent5 3 7" xfId="546"/>
    <cellStyle name="Accent5 3 8" xfId="547"/>
    <cellStyle name="Accent5 3 9" xfId="548"/>
    <cellStyle name="Accent5 4" xfId="549"/>
    <cellStyle name="Accent5 5" xfId="550"/>
    <cellStyle name="Accent5 6" xfId="551"/>
    <cellStyle name="Accent5 7" xfId="552"/>
    <cellStyle name="Accent5 8" xfId="553"/>
    <cellStyle name="Accent5 9" xfId="554"/>
    <cellStyle name="Accent6" xfId="1014" builtinId="49" customBuiltin="1"/>
    <cellStyle name="Accent6 10" xfId="555"/>
    <cellStyle name="Accent6 11" xfId="556"/>
    <cellStyle name="Accent6 12" xfId="557"/>
    <cellStyle name="Accent6 2" xfId="558"/>
    <cellStyle name="Accent6 2 10" xfId="559"/>
    <cellStyle name="Accent6 2 11" xfId="560"/>
    <cellStyle name="Accent6 2 12" xfId="561"/>
    <cellStyle name="Accent6 2 13" xfId="562"/>
    <cellStyle name="Accent6 2 14" xfId="563"/>
    <cellStyle name="Accent6 2 15" xfId="564"/>
    <cellStyle name="Accent6 2 16" xfId="565"/>
    <cellStyle name="Accent6 2 17" xfId="566"/>
    <cellStyle name="Accent6 2 18" xfId="567"/>
    <cellStyle name="Accent6 2 19" xfId="568"/>
    <cellStyle name="Accent6 2 2" xfId="569"/>
    <cellStyle name="Accent6 2 2 2" xfId="570"/>
    <cellStyle name="Accent6 2 2 2 2" xfId="571"/>
    <cellStyle name="Accent6 2 20" xfId="572"/>
    <cellStyle name="Accent6 2 21" xfId="573"/>
    <cellStyle name="Accent6 2 22" xfId="574"/>
    <cellStyle name="Accent6 2 3" xfId="575"/>
    <cellStyle name="Accent6 2 4" xfId="576"/>
    <cellStyle name="Accent6 2 5" xfId="577"/>
    <cellStyle name="Accent6 2 6" xfId="578"/>
    <cellStyle name="Accent6 2 7" xfId="579"/>
    <cellStyle name="Accent6 2 8" xfId="580"/>
    <cellStyle name="Accent6 2 9" xfId="581"/>
    <cellStyle name="Accent6 3" xfId="582"/>
    <cellStyle name="Accent6 3 10" xfId="583"/>
    <cellStyle name="Accent6 3 11" xfId="584"/>
    <cellStyle name="Accent6 3 12" xfId="585"/>
    <cellStyle name="Accent6 3 13" xfId="586"/>
    <cellStyle name="Accent6 3 14" xfId="587"/>
    <cellStyle name="Accent6 3 15" xfId="588"/>
    <cellStyle name="Accent6 3 16" xfId="589"/>
    <cellStyle name="Accent6 3 17" xfId="590"/>
    <cellStyle name="Accent6 3 18" xfId="591"/>
    <cellStyle name="Accent6 3 19" xfId="592"/>
    <cellStyle name="Accent6 3 2" xfId="593"/>
    <cellStyle name="Accent6 3 20" xfId="594"/>
    <cellStyle name="Accent6 3 21" xfId="595"/>
    <cellStyle name="Accent6 3 22" xfId="596"/>
    <cellStyle name="Accent6 3 3" xfId="597"/>
    <cellStyle name="Accent6 3 4" xfId="598"/>
    <cellStyle name="Accent6 3 5" xfId="599"/>
    <cellStyle name="Accent6 3 6" xfId="600"/>
    <cellStyle name="Accent6 3 7" xfId="601"/>
    <cellStyle name="Accent6 3 8" xfId="602"/>
    <cellStyle name="Accent6 3 9" xfId="603"/>
    <cellStyle name="Accent6 4" xfId="604"/>
    <cellStyle name="Accent6 5" xfId="605"/>
    <cellStyle name="Accent6 6" xfId="606"/>
    <cellStyle name="Accent6 7" xfId="607"/>
    <cellStyle name="Accent6 8" xfId="608"/>
    <cellStyle name="Accent6 9" xfId="609"/>
    <cellStyle name="Avertissement" xfId="610"/>
    <cellStyle name="Bad" xfId="984" builtinId="27" customBuiltin="1"/>
    <cellStyle name="Bad 2" xfId="611"/>
    <cellStyle name="Bad 2 2" xfId="612"/>
    <cellStyle name="Bad 2 2 2" xfId="613"/>
    <cellStyle name="Bad 3" xfId="614"/>
    <cellStyle name="Bad 3 2" xfId="615"/>
    <cellStyle name="Bold" xfId="616"/>
    <cellStyle name="Calc Currency (0)" xfId="617"/>
    <cellStyle name="Calcul" xfId="618"/>
    <cellStyle name="Calculation" xfId="988" builtinId="22" customBuiltin="1"/>
    <cellStyle name="Calculation 2" xfId="619"/>
    <cellStyle name="Calculation 2 2" xfId="620"/>
    <cellStyle name="Calculation 2 2 2" xfId="621"/>
    <cellStyle name="Calculation 3" xfId="622"/>
    <cellStyle name="Calculation 3 2" xfId="623"/>
    <cellStyle name="Cellule liée" xfId="624"/>
    <cellStyle name="Check Cell" xfId="990" builtinId="23" customBuiltin="1"/>
    <cellStyle name="Check Cell 2" xfId="625"/>
    <cellStyle name="Check Cell 2 2" xfId="626"/>
    <cellStyle name="Check Cell 2 2 2" xfId="627"/>
    <cellStyle name="Check Cell 3" xfId="628"/>
    <cellStyle name="Check Cell 3 2" xfId="629"/>
    <cellStyle name="Comma 8" xfId="630"/>
    <cellStyle name="Comma 9" xfId="631"/>
    <cellStyle name="Commentaire" xfId="632"/>
    <cellStyle name="Commentaire 2" xfId="633"/>
    <cellStyle name="Commentaire 3" xfId="634"/>
    <cellStyle name="Commentaire 4" xfId="635"/>
    <cellStyle name="Commentaire 5" xfId="636"/>
    <cellStyle name="Copied" xfId="637"/>
    <cellStyle name="Currency" xfId="1" builtinId="4"/>
    <cellStyle name="Currency 10" xfId="638"/>
    <cellStyle name="Currency 2" xfId="2"/>
    <cellStyle name="Currency 2 2" xfId="639"/>
    <cellStyle name="Currency 2 3" xfId="640"/>
    <cellStyle name="Currency 2 4" xfId="641"/>
    <cellStyle name="Currency 2 5" xfId="642"/>
    <cellStyle name="Entered" xfId="643"/>
    <cellStyle name="Entrée" xfId="644"/>
    <cellStyle name="Explanatory Text" xfId="992" builtinId="53" customBuiltin="1"/>
    <cellStyle name="Explanatory Text 2" xfId="645"/>
    <cellStyle name="Explanatory Text 2 2" xfId="646"/>
    <cellStyle name="Explanatory Text 2 2 2" xfId="647"/>
    <cellStyle name="Explanatory Text 3" xfId="648"/>
    <cellStyle name="Explanatory Text 3 2" xfId="649"/>
    <cellStyle name="Good" xfId="983" builtinId="26" customBuiltin="1"/>
    <cellStyle name="Good 2" xfId="650"/>
    <cellStyle name="Good 2 2" xfId="651"/>
    <cellStyle name="Good 2 2 2" xfId="652"/>
    <cellStyle name="Good 3" xfId="653"/>
    <cellStyle name="Good 3 2" xfId="654"/>
    <cellStyle name="Grey" xfId="655"/>
    <cellStyle name="Grey 2" xfId="656"/>
    <cellStyle name="Grey 3" xfId="657"/>
    <cellStyle name="Grey 4" xfId="658"/>
    <cellStyle name="Grey 5" xfId="659"/>
    <cellStyle name="Header1" xfId="660"/>
    <cellStyle name="Header2" xfId="661"/>
    <cellStyle name="Heading 1" xfId="979" builtinId="16" customBuiltin="1"/>
    <cellStyle name="Heading 1 2" xfId="662"/>
    <cellStyle name="Heading 1 2 2" xfId="663"/>
    <cellStyle name="Heading 1 2 2 2" xfId="664"/>
    <cellStyle name="Heading 1 3" xfId="665"/>
    <cellStyle name="Heading 1 3 2" xfId="666"/>
    <cellStyle name="Heading 2" xfId="980" builtinId="17" customBuiltin="1"/>
    <cellStyle name="Heading 2 2" xfId="667"/>
    <cellStyle name="Heading 2 2 2" xfId="668"/>
    <cellStyle name="Heading 2 2 2 2" xfId="669"/>
    <cellStyle name="Heading 2 3" xfId="670"/>
    <cellStyle name="Heading 2 3 2" xfId="671"/>
    <cellStyle name="Heading 3" xfId="981" builtinId="18" customBuiltin="1"/>
    <cellStyle name="Heading 3 2" xfId="672"/>
    <cellStyle name="Heading 3 2 2" xfId="673"/>
    <cellStyle name="Heading 3 2 2 2" xfId="674"/>
    <cellStyle name="Heading 3 3" xfId="675"/>
    <cellStyle name="Heading 3 3 2" xfId="676"/>
    <cellStyle name="Heading 4" xfId="982" builtinId="19" customBuiltin="1"/>
    <cellStyle name="Heading 4 2" xfId="677"/>
    <cellStyle name="Heading 4 2 2" xfId="678"/>
    <cellStyle name="Heading 4 2 2 2" xfId="679"/>
    <cellStyle name="Heading 4 3" xfId="680"/>
    <cellStyle name="Heading 4 3 2" xfId="681"/>
    <cellStyle name="Hyperlink" xfId="1019" builtinId="8"/>
    <cellStyle name="Hyperlink 2" xfId="682"/>
    <cellStyle name="Input" xfId="986" builtinId="20" customBuiltin="1"/>
    <cellStyle name="Input [yellow]" xfId="683"/>
    <cellStyle name="Input [yellow] 2" xfId="684"/>
    <cellStyle name="Input [yellow] 3" xfId="685"/>
    <cellStyle name="Input [yellow] 4" xfId="686"/>
    <cellStyle name="Input [yellow] 5" xfId="687"/>
    <cellStyle name="Input 2" xfId="688"/>
    <cellStyle name="Input 2 2" xfId="689"/>
    <cellStyle name="Input 2 2 2" xfId="690"/>
    <cellStyle name="Input 3" xfId="691"/>
    <cellStyle name="Input 3 2" xfId="692"/>
    <cellStyle name="Insatisfaisant" xfId="693"/>
    <cellStyle name="Jun" xfId="694"/>
    <cellStyle name="Jun 2" xfId="695"/>
    <cellStyle name="Jun 3" xfId="696"/>
    <cellStyle name="Jun 4" xfId="697"/>
    <cellStyle name="Jun 5" xfId="698"/>
    <cellStyle name="Linked Cell" xfId="989" builtinId="24" customBuiltin="1"/>
    <cellStyle name="Linked Cell 2" xfId="699"/>
    <cellStyle name="Linked Cell 2 2" xfId="700"/>
    <cellStyle name="Linked Cell 2 2 2" xfId="701"/>
    <cellStyle name="Linked Cell 3" xfId="702"/>
    <cellStyle name="Linked Cell 3 2" xfId="703"/>
    <cellStyle name="Neutral" xfId="985" builtinId="28" customBuiltin="1"/>
    <cellStyle name="Neutral 10" xfId="704"/>
    <cellStyle name="Neutral 11" xfId="705"/>
    <cellStyle name="Neutral 12" xfId="706"/>
    <cellStyle name="Neutral 2" xfId="707"/>
    <cellStyle name="Neutral 2 10" xfId="708"/>
    <cellStyle name="Neutral 2 11" xfId="709"/>
    <cellStyle name="Neutral 2 12" xfId="710"/>
    <cellStyle name="Neutral 2 13" xfId="711"/>
    <cellStyle name="Neutral 2 14" xfId="712"/>
    <cellStyle name="Neutral 2 15" xfId="713"/>
    <cellStyle name="Neutral 2 16" xfId="714"/>
    <cellStyle name="Neutral 2 17" xfId="715"/>
    <cellStyle name="Neutral 2 18" xfId="716"/>
    <cellStyle name="Neutral 2 19" xfId="717"/>
    <cellStyle name="Neutral 2 2" xfId="718"/>
    <cellStyle name="Neutral 2 2 2" xfId="719"/>
    <cellStyle name="Neutral 2 2 2 2" xfId="720"/>
    <cellStyle name="Neutral 2 20" xfId="721"/>
    <cellStyle name="Neutral 2 21" xfId="722"/>
    <cellStyle name="Neutral 2 22" xfId="723"/>
    <cellStyle name="Neutral 2 3" xfId="724"/>
    <cellStyle name="Neutral 2 4" xfId="725"/>
    <cellStyle name="Neutral 2 5" xfId="726"/>
    <cellStyle name="Neutral 2 6" xfId="727"/>
    <cellStyle name="Neutral 2 7" xfId="728"/>
    <cellStyle name="Neutral 2 8" xfId="729"/>
    <cellStyle name="Neutral 2 9" xfId="730"/>
    <cellStyle name="Neutral 3" xfId="731"/>
    <cellStyle name="Neutral 3 10" xfId="732"/>
    <cellStyle name="Neutral 3 11" xfId="733"/>
    <cellStyle name="Neutral 3 12" xfId="734"/>
    <cellStyle name="Neutral 3 13" xfId="735"/>
    <cellStyle name="Neutral 3 14" xfId="736"/>
    <cellStyle name="Neutral 3 15" xfId="737"/>
    <cellStyle name="Neutral 3 16" xfId="738"/>
    <cellStyle name="Neutral 3 17" xfId="739"/>
    <cellStyle name="Neutral 3 18" xfId="740"/>
    <cellStyle name="Neutral 3 19" xfId="741"/>
    <cellStyle name="Neutral 3 2" xfId="742"/>
    <cellStyle name="Neutral 3 20" xfId="743"/>
    <cellStyle name="Neutral 3 21" xfId="744"/>
    <cellStyle name="Neutral 3 22" xfId="745"/>
    <cellStyle name="Neutral 3 3" xfId="746"/>
    <cellStyle name="Neutral 3 4" xfId="747"/>
    <cellStyle name="Neutral 3 5" xfId="748"/>
    <cellStyle name="Neutral 3 6" xfId="749"/>
    <cellStyle name="Neutral 3 7" xfId="750"/>
    <cellStyle name="Neutral 3 8" xfId="751"/>
    <cellStyle name="Neutral 3 9" xfId="752"/>
    <cellStyle name="Neutral 4" xfId="753"/>
    <cellStyle name="Neutral 5" xfId="754"/>
    <cellStyle name="Neutral 6" xfId="755"/>
    <cellStyle name="Neutral 7" xfId="756"/>
    <cellStyle name="Neutral 8" xfId="757"/>
    <cellStyle name="Neutral 9" xfId="758"/>
    <cellStyle name="Neutre" xfId="759"/>
    <cellStyle name="Normal" xfId="0" builtinId="0"/>
    <cellStyle name="Normal - Style1" xfId="760"/>
    <cellStyle name="Normal - Style1 2" xfId="761"/>
    <cellStyle name="Normal - Style1 3" xfId="762"/>
    <cellStyle name="Normal - Style1 4" xfId="763"/>
    <cellStyle name="Normal - Style1 5" xfId="764"/>
    <cellStyle name="Normal 10" xfId="3"/>
    <cellStyle name="Normal 11" xfId="765"/>
    <cellStyle name="Normal 12" xfId="766"/>
    <cellStyle name="Normal 13" xfId="971"/>
    <cellStyle name="Normal 13 2" xfId="767"/>
    <cellStyle name="Normal 13 3" xfId="768"/>
    <cellStyle name="Normal 14" xfId="769"/>
    <cellStyle name="Normal 15" xfId="972"/>
    <cellStyle name="Normal 15 10" xfId="770"/>
    <cellStyle name="Normal 15 11" xfId="771"/>
    <cellStyle name="Normal 15 12" xfId="772"/>
    <cellStyle name="Normal 15 13" xfId="773"/>
    <cellStyle name="Normal 15 14" xfId="774"/>
    <cellStyle name="Normal 15 15" xfId="775"/>
    <cellStyle name="Normal 15 16" xfId="776"/>
    <cellStyle name="Normal 15 17" xfId="777"/>
    <cellStyle name="Normal 15 18" xfId="778"/>
    <cellStyle name="Normal 15 19" xfId="779"/>
    <cellStyle name="Normal 15 2" xfId="780"/>
    <cellStyle name="Normal 15 20" xfId="781"/>
    <cellStyle name="Normal 15 21" xfId="782"/>
    <cellStyle name="Normal 15 3" xfId="783"/>
    <cellStyle name="Normal 15 4" xfId="784"/>
    <cellStyle name="Normal 15 5" xfId="785"/>
    <cellStyle name="Normal 15 6" xfId="786"/>
    <cellStyle name="Normal 15 7" xfId="787"/>
    <cellStyle name="Normal 15 8" xfId="788"/>
    <cellStyle name="Normal 15 9" xfId="789"/>
    <cellStyle name="Normal 16" xfId="973"/>
    <cellStyle name="Normal 16 10" xfId="790"/>
    <cellStyle name="Normal 16 11" xfId="791"/>
    <cellStyle name="Normal 16 12" xfId="792"/>
    <cellStyle name="Normal 16 13" xfId="793"/>
    <cellStyle name="Normal 16 14" xfId="794"/>
    <cellStyle name="Normal 16 15" xfId="795"/>
    <cellStyle name="Normal 16 16" xfId="796"/>
    <cellStyle name="Normal 16 17" xfId="797"/>
    <cellStyle name="Normal 16 18" xfId="798"/>
    <cellStyle name="Normal 16 19" xfId="799"/>
    <cellStyle name="Normal 16 2" xfId="800"/>
    <cellStyle name="Normal 16 20" xfId="801"/>
    <cellStyle name="Normal 16 21" xfId="802"/>
    <cellStyle name="Normal 16 22" xfId="803"/>
    <cellStyle name="Normal 16 3" xfId="804"/>
    <cellStyle name="Normal 16 4" xfId="805"/>
    <cellStyle name="Normal 16 5" xfId="806"/>
    <cellStyle name="Normal 16 6" xfId="807"/>
    <cellStyle name="Normal 16 7" xfId="808"/>
    <cellStyle name="Normal 16 8" xfId="809"/>
    <cellStyle name="Normal 16 9" xfId="810"/>
    <cellStyle name="Normal 17" xfId="974"/>
    <cellStyle name="Normal 18" xfId="975"/>
    <cellStyle name="Normal 19" xfId="976"/>
    <cellStyle name="Normal 2" xfId="4"/>
    <cellStyle name="Normal 2 10" xfId="811"/>
    <cellStyle name="Normal 2 11" xfId="812"/>
    <cellStyle name="Normal 2 12" xfId="813"/>
    <cellStyle name="Normal 2 13" xfId="814"/>
    <cellStyle name="Normal 2 14" xfId="815"/>
    <cellStyle name="Normal 2 15" xfId="816"/>
    <cellStyle name="Normal 2 16" xfId="817"/>
    <cellStyle name="Normal 2 17" xfId="818"/>
    <cellStyle name="Normal 2 18" xfId="819"/>
    <cellStyle name="Normal 2 19" xfId="820"/>
    <cellStyle name="Normal 2 2" xfId="821"/>
    <cellStyle name="Normal 2 2 10" xfId="822"/>
    <cellStyle name="Normal 2 2 11" xfId="823"/>
    <cellStyle name="Normal 2 2 12" xfId="824"/>
    <cellStyle name="Normal 2 2 13" xfId="825"/>
    <cellStyle name="Normal 2 2 14" xfId="826"/>
    <cellStyle name="Normal 2 2 15" xfId="827"/>
    <cellStyle name="Normal 2 2 16" xfId="828"/>
    <cellStyle name="Normal 2 2 17" xfId="829"/>
    <cellStyle name="Normal 2 2 18" xfId="830"/>
    <cellStyle name="Normal 2 2 19" xfId="831"/>
    <cellStyle name="Normal 2 2 2" xfId="832"/>
    <cellStyle name="Normal 2 2 2 2" xfId="833"/>
    <cellStyle name="Normal 2 2 2 2 2" xfId="834"/>
    <cellStyle name="Normal 2 2 2 2 3" xfId="835"/>
    <cellStyle name="Normal 2 2 20" xfId="836"/>
    <cellStyle name="Normal 2 2 21" xfId="837"/>
    <cellStyle name="Normal 2 2 22" xfId="838"/>
    <cellStyle name="Normal 2 2 23" xfId="839"/>
    <cellStyle name="Normal 2 2 24" xfId="840"/>
    <cellStyle name="Normal 2 2 25" xfId="841"/>
    <cellStyle name="Normal 2 2 3" xfId="842"/>
    <cellStyle name="Normal 2 2 4" xfId="843"/>
    <cellStyle name="Normal 2 2 4 2" xfId="844"/>
    <cellStyle name="Normal 2 2 4 3" xfId="845"/>
    <cellStyle name="Normal 2 2 5" xfId="846"/>
    <cellStyle name="Normal 2 2 6" xfId="847"/>
    <cellStyle name="Normal 2 2 7" xfId="848"/>
    <cellStyle name="Normal 2 2 8" xfId="849"/>
    <cellStyle name="Normal 2 2 9" xfId="850"/>
    <cellStyle name="Normal 2 20" xfId="851"/>
    <cellStyle name="Normal 2 21" xfId="852"/>
    <cellStyle name="Normal 2 22" xfId="853"/>
    <cellStyle name="Normal 2 23" xfId="854"/>
    <cellStyle name="Normal 2 23 2" xfId="855"/>
    <cellStyle name="Normal 2 23 3" xfId="856"/>
    <cellStyle name="Normal 2 24" xfId="857"/>
    <cellStyle name="Normal 2 25" xfId="858"/>
    <cellStyle name="Normal 2 26" xfId="859"/>
    <cellStyle name="Normal 2 27" xfId="1020"/>
    <cellStyle name="Normal 2 3" xfId="860"/>
    <cellStyle name="Normal 2 4" xfId="861"/>
    <cellStyle name="Normal 2 5" xfId="862"/>
    <cellStyle name="Normal 2 6" xfId="863"/>
    <cellStyle name="Normal 2 7" xfId="864"/>
    <cellStyle name="Normal 2 8" xfId="865"/>
    <cellStyle name="Normal 2 9" xfId="866"/>
    <cellStyle name="Normal 2_CO-TERM_CALC" xfId="867"/>
    <cellStyle name="Normal 20" xfId="977"/>
    <cellStyle name="Normal 21" xfId="1018"/>
    <cellStyle name="Normal 22" xfId="868"/>
    <cellStyle name="Normal 23" xfId="869"/>
    <cellStyle name="Normal 24" xfId="870"/>
    <cellStyle name="Normal 25" xfId="871"/>
    <cellStyle name="Normal 26" xfId="872"/>
    <cellStyle name="Normal 3" xfId="873"/>
    <cellStyle name="Normal 3 2" xfId="874"/>
    <cellStyle name="Normal 3 3" xfId="1021"/>
    <cellStyle name="Normal 34" xfId="875"/>
    <cellStyle name="Normal 4" xfId="876"/>
    <cellStyle name="Normal 4 2" xfId="1023"/>
    <cellStyle name="Normal 43 2" xfId="877"/>
    <cellStyle name="Normal 44 2" xfId="878"/>
    <cellStyle name="Normal 5" xfId="879"/>
    <cellStyle name="Normal 5 2" xfId="1024"/>
    <cellStyle name="Normal 6" xfId="880"/>
    <cellStyle name="Normal 60" xfId="881"/>
    <cellStyle name="Normal 7" xfId="882"/>
    <cellStyle name="Normal 8" xfId="883"/>
    <cellStyle name="Normal 8 10" xfId="884"/>
    <cellStyle name="Normal 8 10 2" xfId="885"/>
    <cellStyle name="Normal 8 11" xfId="886"/>
    <cellStyle name="Normal 8 11 2" xfId="887"/>
    <cellStyle name="Normal 8 12" xfId="888"/>
    <cellStyle name="Normal 8 12 2" xfId="889"/>
    <cellStyle name="Normal 8 13" xfId="890"/>
    <cellStyle name="Normal 8 13 2" xfId="891"/>
    <cellStyle name="Normal 8 14" xfId="892"/>
    <cellStyle name="Normal 8 14 2" xfId="893"/>
    <cellStyle name="Normal 8 15" xfId="894"/>
    <cellStyle name="Normal 8 15 2" xfId="895"/>
    <cellStyle name="Normal 8 16" xfId="896"/>
    <cellStyle name="Normal 8 16 2" xfId="897"/>
    <cellStyle name="Normal 8 17" xfId="898"/>
    <cellStyle name="Normal 8 17 2" xfId="899"/>
    <cellStyle name="Normal 8 18" xfId="900"/>
    <cellStyle name="Normal 8 18 2" xfId="901"/>
    <cellStyle name="Normal 8 19" xfId="902"/>
    <cellStyle name="Normal 8 19 2" xfId="903"/>
    <cellStyle name="Normal 8 2" xfId="904"/>
    <cellStyle name="Normal 8 2 2" xfId="905"/>
    <cellStyle name="Normal 8 20" xfId="906"/>
    <cellStyle name="Normal 8 20 2" xfId="907"/>
    <cellStyle name="Normal 8 21" xfId="908"/>
    <cellStyle name="Normal 8 21 2" xfId="909"/>
    <cellStyle name="Normal 8 3" xfId="910"/>
    <cellStyle name="Normal 8 3 2" xfId="911"/>
    <cellStyle name="Normal 8 4" xfId="912"/>
    <cellStyle name="Normal 8 4 2" xfId="913"/>
    <cellStyle name="Normal 8 5" xfId="914"/>
    <cellStyle name="Normal 8 5 2" xfId="915"/>
    <cellStyle name="Normal 8 6" xfId="916"/>
    <cellStyle name="Normal 8 6 2" xfId="917"/>
    <cellStyle name="Normal 8 7" xfId="918"/>
    <cellStyle name="Normal 8 7 2" xfId="919"/>
    <cellStyle name="Normal 8 8" xfId="920"/>
    <cellStyle name="Normal 8 8 2" xfId="921"/>
    <cellStyle name="Normal 8 9" xfId="922"/>
    <cellStyle name="Normal 8 9 2" xfId="923"/>
    <cellStyle name="Normal 9" xfId="924"/>
    <cellStyle name="Note 2" xfId="925"/>
    <cellStyle name="Note 2 2" xfId="926"/>
    <cellStyle name="Note 2 2 2" xfId="927"/>
    <cellStyle name="Note 2 2 3" xfId="928"/>
    <cellStyle name="Note 2 3" xfId="1022"/>
    <cellStyle name="Note 3" xfId="929"/>
    <cellStyle name="Note 3 2" xfId="930"/>
    <cellStyle name="Output" xfId="987" builtinId="21" customBuiltin="1"/>
    <cellStyle name="Output 2" xfId="931"/>
    <cellStyle name="Output 2 2" xfId="932"/>
    <cellStyle name="Output 2 2 2" xfId="933"/>
    <cellStyle name="Output 3" xfId="934"/>
    <cellStyle name="Output 3 2" xfId="935"/>
    <cellStyle name="Percent" xfId="978" builtinId="5"/>
    <cellStyle name="Percent [2]" xfId="936"/>
    <cellStyle name="Percent [2] 2" xfId="937"/>
    <cellStyle name="Percent [2] 3" xfId="938"/>
    <cellStyle name="Percent [2] 4" xfId="939"/>
    <cellStyle name="Percent [2] 5" xfId="940"/>
    <cellStyle name="Percent 2" xfId="941"/>
    <cellStyle name="RevList" xfId="942"/>
    <cellStyle name="Satisfaisant" xfId="943"/>
    <cellStyle name="Sortie" xfId="944"/>
    <cellStyle name="Style 1" xfId="945"/>
    <cellStyle name="Subtotal" xfId="946"/>
    <cellStyle name="SubTotal1Num" xfId="947"/>
    <cellStyle name="SubTotal1Text" xfId="948"/>
    <cellStyle name="Texte explicatif" xfId="949"/>
    <cellStyle name="Title 2" xfId="950"/>
    <cellStyle name="Title 2 2" xfId="951"/>
    <cellStyle name="Title 2 2 2" xfId="952"/>
    <cellStyle name="Title 3" xfId="953"/>
    <cellStyle name="Title 3 2" xfId="954"/>
    <cellStyle name="Titre" xfId="955"/>
    <cellStyle name="Titre 1" xfId="956"/>
    <cellStyle name="Titre 2" xfId="957"/>
    <cellStyle name="Titre 3" xfId="958"/>
    <cellStyle name="Titre 4" xfId="959"/>
    <cellStyle name="Total" xfId="993" builtinId="25" customBuiltin="1"/>
    <cellStyle name="Total 2" xfId="960"/>
    <cellStyle name="Total 2 2" xfId="961"/>
    <cellStyle name="Total 2 2 2" xfId="962"/>
    <cellStyle name="Total 3" xfId="963"/>
    <cellStyle name="Total 3 2" xfId="964"/>
    <cellStyle name="Vérification" xfId="965"/>
    <cellStyle name="Warning Text" xfId="991" builtinId="11" customBuiltin="1"/>
    <cellStyle name="Warning Text 2" xfId="966"/>
    <cellStyle name="Warning Text 2 2" xfId="967"/>
    <cellStyle name="Warning Text 2 2 2" xfId="968"/>
    <cellStyle name="Warning Text 3" xfId="969"/>
    <cellStyle name="Warning Text 3 2" xfId="9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H19" sqref="H19"/>
    </sheetView>
  </sheetViews>
  <sheetFormatPr defaultColWidth="9.140625" defaultRowHeight="15"/>
  <cols>
    <col min="1" max="1" width="40.28515625" style="3" customWidth="1"/>
    <col min="2" max="4" width="28.5703125" style="3" customWidth="1"/>
    <col min="5" max="5" width="9.140625" style="3"/>
    <col min="6" max="6" width="35.7109375" style="3" customWidth="1"/>
    <col min="7" max="16384" width="9.140625" style="3"/>
  </cols>
  <sheetData>
    <row r="1" spans="1:6" ht="18.75">
      <c r="A1" s="50" t="s">
        <v>121</v>
      </c>
      <c r="B1" s="50"/>
      <c r="C1" s="50"/>
      <c r="D1" s="50"/>
      <c r="E1" s="2"/>
      <c r="F1" s="2"/>
    </row>
    <row r="2" spans="1:6">
      <c r="F2" s="28"/>
    </row>
    <row r="3" spans="1:6">
      <c r="F3" s="28"/>
    </row>
    <row r="4" spans="1:6" ht="20.100000000000001" customHeight="1">
      <c r="B4" s="8" t="s">
        <v>1</v>
      </c>
      <c r="C4" s="9" t="s">
        <v>2</v>
      </c>
      <c r="F4" s="29"/>
    </row>
    <row r="5" spans="1:6" ht="20.100000000000001" customHeight="1">
      <c r="B5" s="4"/>
      <c r="C5" s="6"/>
      <c r="F5" s="28"/>
    </row>
    <row r="6" spans="1:6" ht="20.100000000000001" customHeight="1">
      <c r="A6" s="3" t="s">
        <v>119</v>
      </c>
      <c r="B6" s="5">
        <f>'Tab A - 1 Year SmartNET Quote'!F25</f>
        <v>111404</v>
      </c>
      <c r="C6" s="7">
        <f>'Tab B - 3 Year SmartNET Quote'!F25</f>
        <v>317908.86</v>
      </c>
      <c r="F6" s="30"/>
    </row>
    <row r="7" spans="1:6" ht="20.100000000000001" customHeight="1">
      <c r="A7" s="3" t="s">
        <v>120</v>
      </c>
      <c r="B7" s="40">
        <f>'Tab A - 1 Year SmartNET Quote'!G25</f>
        <v>77982.800000000017</v>
      </c>
      <c r="C7" s="41">
        <f>'Tab B - 3 Year SmartNET Quote'!G25</f>
        <v>209819.84759999998</v>
      </c>
      <c r="F7" s="30"/>
    </row>
    <row r="8" spans="1:6" ht="15.75">
      <c r="A8" s="3" t="s">
        <v>22</v>
      </c>
      <c r="B8" s="36"/>
      <c r="C8" s="36"/>
      <c r="E8" s="26"/>
      <c r="F8" s="28"/>
    </row>
    <row r="9" spans="1:6">
      <c r="E9" s="26"/>
      <c r="F9" s="28"/>
    </row>
    <row r="10" spans="1:6">
      <c r="E10" s="26"/>
      <c r="F10" s="28"/>
    </row>
    <row r="11" spans="1:6" ht="15.75">
      <c r="A11" s="3" t="s">
        <v>0</v>
      </c>
      <c r="B11" s="8" t="s">
        <v>1</v>
      </c>
      <c r="C11" s="9" t="s">
        <v>2</v>
      </c>
      <c r="E11" s="26"/>
      <c r="F11" s="29"/>
    </row>
    <row r="12" spans="1:6" ht="15.75">
      <c r="A12" s="24" t="s">
        <v>3</v>
      </c>
      <c r="B12" s="53">
        <v>0.3</v>
      </c>
      <c r="C12" s="53">
        <v>0.34</v>
      </c>
      <c r="E12" s="26"/>
      <c r="F12" s="27"/>
    </row>
    <row r="13" spans="1:6">
      <c r="E13" s="26"/>
      <c r="F13" s="28"/>
    </row>
    <row r="14" spans="1:6">
      <c r="A14" s="24" t="s">
        <v>95</v>
      </c>
      <c r="B14" s="25"/>
      <c r="C14" s="35"/>
      <c r="E14" s="33"/>
      <c r="F14" s="31"/>
    </row>
    <row r="15" spans="1:6">
      <c r="E15" s="26"/>
      <c r="F15" s="28"/>
    </row>
    <row r="16" spans="1:6" ht="15.75">
      <c r="A16" s="23" t="s">
        <v>13</v>
      </c>
      <c r="E16" s="26"/>
      <c r="F16" s="28"/>
    </row>
    <row r="17" spans="1:6" ht="15.75">
      <c r="A17" s="23" t="s">
        <v>77</v>
      </c>
      <c r="E17" s="26"/>
      <c r="F17" s="28"/>
    </row>
    <row r="18" spans="1:6" ht="15.75">
      <c r="A18" s="23" t="s">
        <v>78</v>
      </c>
      <c r="E18" s="26"/>
      <c r="F18" s="28"/>
    </row>
    <row r="19" spans="1:6" ht="15.75">
      <c r="A19" s="23"/>
      <c r="F19" s="32"/>
    </row>
    <row r="20" spans="1:6" ht="15.75">
      <c r="A20" s="23"/>
      <c r="F20" s="32"/>
    </row>
    <row r="21" spans="1:6" ht="15.75">
      <c r="A21" s="66" t="s">
        <v>98</v>
      </c>
      <c r="B21" s="72"/>
      <c r="C21" s="73"/>
      <c r="E21" s="62"/>
      <c r="F21" s="62"/>
    </row>
    <row r="22" spans="1:6" ht="15.75">
      <c r="A22" s="66" t="s">
        <v>99</v>
      </c>
      <c r="B22" s="74"/>
      <c r="C22" s="75"/>
      <c r="F22" s="32"/>
    </row>
    <row r="23" spans="1:6" ht="15.75">
      <c r="A23" s="66" t="s">
        <v>100</v>
      </c>
      <c r="B23" s="76"/>
      <c r="C23" s="75"/>
      <c r="F23" s="32"/>
    </row>
    <row r="24" spans="1:6" ht="15.75">
      <c r="A24" s="66" t="s">
        <v>101</v>
      </c>
      <c r="B24" s="74"/>
      <c r="C24" s="75"/>
      <c r="F24" s="32"/>
    </row>
    <row r="25" spans="1:6" ht="15.75">
      <c r="A25" s="65" t="s">
        <v>102</v>
      </c>
      <c r="B25" s="74"/>
      <c r="C25" s="75"/>
      <c r="D25" s="62"/>
    </row>
    <row r="26" spans="1:6" ht="15.75">
      <c r="A26" s="65" t="s">
        <v>103</v>
      </c>
      <c r="B26" s="74"/>
      <c r="C26" s="75"/>
      <c r="D26" s="63" t="s">
        <v>104</v>
      </c>
    </row>
    <row r="27" spans="1:6" ht="15.75">
      <c r="A27" s="65" t="s">
        <v>105</v>
      </c>
      <c r="B27" s="74"/>
      <c r="C27" s="75"/>
      <c r="D27" s="63" t="s">
        <v>106</v>
      </c>
    </row>
    <row r="29" spans="1:6" ht="15.75">
      <c r="A29" s="62"/>
      <c r="B29" s="68" t="s">
        <v>107</v>
      </c>
      <c r="C29" s="68" t="s">
        <v>108</v>
      </c>
      <c r="D29" s="68" t="s">
        <v>109</v>
      </c>
    </row>
    <row r="30" spans="1:6" ht="16.5" thickBot="1">
      <c r="A30" s="66" t="s">
        <v>110</v>
      </c>
      <c r="B30" s="67" t="s">
        <v>111</v>
      </c>
      <c r="C30" s="67" t="s">
        <v>111</v>
      </c>
      <c r="D30" s="67" t="s">
        <v>111</v>
      </c>
    </row>
    <row r="31" spans="1:6" ht="15.75" thickBot="1">
      <c r="A31" s="63" t="s">
        <v>112</v>
      </c>
      <c r="B31" s="69"/>
      <c r="C31" s="69"/>
      <c r="D31" s="69"/>
    </row>
    <row r="32" spans="1:6" ht="15.75" thickBot="1">
      <c r="A32" s="63" t="s">
        <v>113</v>
      </c>
      <c r="B32" s="71"/>
      <c r="C32" s="71"/>
      <c r="D32" s="71"/>
    </row>
    <row r="33" spans="1:4" ht="15.75" thickBot="1">
      <c r="A33" s="63" t="s">
        <v>114</v>
      </c>
      <c r="B33" s="69"/>
      <c r="C33" s="69"/>
      <c r="D33" s="69"/>
    </row>
    <row r="36" spans="1:4" ht="15.75">
      <c r="A36" s="63" t="s">
        <v>115</v>
      </c>
      <c r="B36" s="62"/>
      <c r="C36" s="77" t="s">
        <v>116</v>
      </c>
      <c r="D36" s="62"/>
    </row>
    <row r="37" spans="1:4">
      <c r="A37" s="62"/>
      <c r="B37" s="70"/>
      <c r="C37" s="70"/>
      <c r="D37" s="70"/>
    </row>
    <row r="38" spans="1:4" ht="15.75" thickBot="1">
      <c r="A38" s="63" t="s">
        <v>117</v>
      </c>
      <c r="B38" s="69" t="s">
        <v>118</v>
      </c>
      <c r="C38" s="64"/>
      <c r="D38" s="64"/>
    </row>
  </sheetData>
  <mergeCells count="1">
    <mergeCell ref="A1:D1"/>
  </mergeCells>
  <pageMargins left="0.45" right="0.2" top="0.5" bottom="0.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"/>
  <sheetViews>
    <sheetView workbookViewId="0">
      <selection activeCell="C25" sqref="C25"/>
    </sheetView>
  </sheetViews>
  <sheetFormatPr defaultColWidth="9.140625" defaultRowHeight="12.75"/>
  <cols>
    <col min="1" max="1" width="13.42578125" style="34" customWidth="1"/>
    <col min="2" max="2" width="21" style="34" bestFit="1" customWidth="1"/>
    <col min="3" max="3" width="39.28515625" style="34" customWidth="1"/>
    <col min="4" max="4" width="6.85546875" style="34" customWidth="1"/>
    <col min="5" max="5" width="8.28515625" style="34" customWidth="1"/>
    <col min="6" max="6" width="14.28515625" style="34" customWidth="1"/>
    <col min="7" max="7" width="13.5703125" style="34" customWidth="1"/>
    <col min="8" max="16384" width="9.140625" style="34"/>
  </cols>
  <sheetData>
    <row r="1" spans="1:44" s="38" customFormat="1" ht="12.75" customHeight="1">
      <c r="A1" s="43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spans="1:44" s="38" customFormat="1" ht="12.75" customHeight="1">
      <c r="A2" s="39" t="s">
        <v>26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spans="1:44" s="38" customFormat="1" ht="12.75" customHeight="1">
      <c r="F3" s="42"/>
      <c r="G3" s="42"/>
      <c r="H3" s="52">
        <f>Summary!$B$12</f>
        <v>0.3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</row>
    <row r="4" spans="1:44" s="38" customFormat="1" ht="12.75" customHeight="1">
      <c r="A4" s="61" t="s">
        <v>16</v>
      </c>
      <c r="B4" s="61" t="s">
        <v>17</v>
      </c>
      <c r="C4" s="61" t="s">
        <v>18</v>
      </c>
      <c r="D4" s="61" t="s">
        <v>19</v>
      </c>
      <c r="E4" s="61" t="s">
        <v>20</v>
      </c>
      <c r="F4" s="60" t="s">
        <v>21</v>
      </c>
      <c r="G4" s="60" t="s">
        <v>25</v>
      </c>
      <c r="H4" s="60" t="s">
        <v>97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</row>
    <row r="5" spans="1:44">
      <c r="A5" s="59" t="s">
        <v>32</v>
      </c>
      <c r="B5" s="59" t="s">
        <v>33</v>
      </c>
      <c r="C5" s="59" t="s">
        <v>34</v>
      </c>
      <c r="D5" s="58">
        <v>1200</v>
      </c>
      <c r="E5" s="59" t="s">
        <v>35</v>
      </c>
      <c r="F5" s="57">
        <v>18000</v>
      </c>
      <c r="G5" s="57">
        <f>F5*(1-H5)</f>
        <v>12600</v>
      </c>
      <c r="H5" s="56">
        <f>$H$3</f>
        <v>0.3</v>
      </c>
    </row>
    <row r="6" spans="1:44">
      <c r="A6" s="59" t="s">
        <v>32</v>
      </c>
      <c r="B6" s="59" t="s">
        <v>36</v>
      </c>
      <c r="C6" s="59" t="s">
        <v>37</v>
      </c>
      <c r="D6" s="58">
        <v>120</v>
      </c>
      <c r="E6" s="59" t="s">
        <v>35</v>
      </c>
      <c r="F6" s="57">
        <v>2880</v>
      </c>
      <c r="G6" s="57">
        <f t="shared" ref="G6:G23" si="0">F6*(1-H6)</f>
        <v>2015.9999999999998</v>
      </c>
      <c r="H6" s="56">
        <f t="shared" ref="H6:H23" si="1">$H$3</f>
        <v>0.3</v>
      </c>
    </row>
    <row r="7" spans="1:44">
      <c r="A7" s="59" t="s">
        <v>32</v>
      </c>
      <c r="B7" s="59" t="s">
        <v>38</v>
      </c>
      <c r="C7" s="59" t="s">
        <v>39</v>
      </c>
      <c r="D7" s="58">
        <v>1200</v>
      </c>
      <c r="E7" s="59" t="s">
        <v>35</v>
      </c>
      <c r="F7" s="57">
        <v>26400</v>
      </c>
      <c r="G7" s="57">
        <f t="shared" si="0"/>
        <v>18480</v>
      </c>
      <c r="H7" s="56">
        <f t="shared" si="1"/>
        <v>0.3</v>
      </c>
    </row>
    <row r="8" spans="1:44">
      <c r="A8" s="59" t="s">
        <v>32</v>
      </c>
      <c r="B8" s="59" t="s">
        <v>40</v>
      </c>
      <c r="C8" s="59" t="s">
        <v>41</v>
      </c>
      <c r="D8" s="58">
        <v>1</v>
      </c>
      <c r="E8" s="59" t="s">
        <v>35</v>
      </c>
      <c r="F8" s="57">
        <v>700</v>
      </c>
      <c r="G8" s="57">
        <f t="shared" si="0"/>
        <v>489.99999999999994</v>
      </c>
      <c r="H8" s="56">
        <f t="shared" si="1"/>
        <v>0.3</v>
      </c>
    </row>
    <row r="9" spans="1:44">
      <c r="A9" s="59" t="s">
        <v>42</v>
      </c>
      <c r="B9" s="59" t="s">
        <v>43</v>
      </c>
      <c r="C9" s="59" t="s">
        <v>44</v>
      </c>
      <c r="D9" s="58">
        <v>1</v>
      </c>
      <c r="E9" s="59" t="s">
        <v>45</v>
      </c>
      <c r="F9" s="57">
        <v>1735</v>
      </c>
      <c r="G9" s="57">
        <f t="shared" si="0"/>
        <v>1214.5</v>
      </c>
      <c r="H9" s="56">
        <f t="shared" si="1"/>
        <v>0.3</v>
      </c>
    </row>
    <row r="10" spans="1:44">
      <c r="A10" s="59" t="s">
        <v>46</v>
      </c>
      <c r="B10" s="59" t="s">
        <v>47</v>
      </c>
      <c r="C10" s="59" t="s">
        <v>48</v>
      </c>
      <c r="D10" s="58">
        <v>1</v>
      </c>
      <c r="E10" s="59" t="s">
        <v>45</v>
      </c>
      <c r="F10" s="57">
        <v>1944</v>
      </c>
      <c r="G10" s="57">
        <f t="shared" si="0"/>
        <v>1360.8</v>
      </c>
      <c r="H10" s="56">
        <f t="shared" si="1"/>
        <v>0.3</v>
      </c>
    </row>
    <row r="11" spans="1:44">
      <c r="A11" s="59" t="s">
        <v>49</v>
      </c>
      <c r="B11" s="59" t="s">
        <v>50</v>
      </c>
      <c r="C11" s="59" t="s">
        <v>51</v>
      </c>
      <c r="D11" s="58">
        <v>1</v>
      </c>
      <c r="E11" s="59" t="s">
        <v>45</v>
      </c>
      <c r="F11" s="57">
        <v>345</v>
      </c>
      <c r="G11" s="57">
        <f t="shared" si="0"/>
        <v>241.49999999999997</v>
      </c>
      <c r="H11" s="56">
        <f t="shared" si="1"/>
        <v>0.3</v>
      </c>
    </row>
    <row r="12" spans="1:44">
      <c r="A12" s="59" t="s">
        <v>52</v>
      </c>
      <c r="B12" s="59" t="s">
        <v>53</v>
      </c>
      <c r="C12" s="59" t="s">
        <v>54</v>
      </c>
      <c r="D12" s="58">
        <v>1</v>
      </c>
      <c r="E12" s="59" t="s">
        <v>45</v>
      </c>
      <c r="F12" s="57">
        <v>13649</v>
      </c>
      <c r="G12" s="57">
        <f t="shared" si="0"/>
        <v>9554.2999999999993</v>
      </c>
      <c r="H12" s="56">
        <f t="shared" si="1"/>
        <v>0.3</v>
      </c>
    </row>
    <row r="13" spans="1:44">
      <c r="A13" s="59" t="s">
        <v>55</v>
      </c>
      <c r="B13" s="59" t="s">
        <v>53</v>
      </c>
      <c r="C13" s="59" t="s">
        <v>54</v>
      </c>
      <c r="D13" s="58">
        <v>1</v>
      </c>
      <c r="E13" s="59" t="s">
        <v>45</v>
      </c>
      <c r="F13" s="57">
        <v>13649</v>
      </c>
      <c r="G13" s="57">
        <f t="shared" si="0"/>
        <v>9554.2999999999993</v>
      </c>
      <c r="H13" s="56">
        <f t="shared" si="1"/>
        <v>0.3</v>
      </c>
    </row>
    <row r="14" spans="1:44">
      <c r="A14" s="59" t="s">
        <v>56</v>
      </c>
      <c r="B14" s="59" t="s">
        <v>57</v>
      </c>
      <c r="C14" s="59" t="s">
        <v>58</v>
      </c>
      <c r="D14" s="58">
        <v>1</v>
      </c>
      <c r="E14" s="59" t="s">
        <v>45</v>
      </c>
      <c r="F14" s="57">
        <v>336</v>
      </c>
      <c r="G14" s="57">
        <f t="shared" si="0"/>
        <v>235.2</v>
      </c>
      <c r="H14" s="56">
        <f t="shared" si="1"/>
        <v>0.3</v>
      </c>
    </row>
    <row r="15" spans="1:44">
      <c r="A15" s="59" t="s">
        <v>59</v>
      </c>
      <c r="B15" s="59" t="s">
        <v>60</v>
      </c>
      <c r="C15" s="59" t="s">
        <v>61</v>
      </c>
      <c r="D15" s="58">
        <v>1</v>
      </c>
      <c r="E15" s="59" t="s">
        <v>45</v>
      </c>
      <c r="F15" s="57">
        <v>599</v>
      </c>
      <c r="G15" s="57">
        <f t="shared" si="0"/>
        <v>419.29999999999995</v>
      </c>
      <c r="H15" s="56">
        <f t="shared" si="1"/>
        <v>0.3</v>
      </c>
    </row>
    <row r="16" spans="1:44">
      <c r="A16" s="59" t="s">
        <v>62</v>
      </c>
      <c r="B16" s="59" t="s">
        <v>60</v>
      </c>
      <c r="C16" s="59" t="s">
        <v>61</v>
      </c>
      <c r="D16" s="58">
        <v>1</v>
      </c>
      <c r="E16" s="59" t="s">
        <v>45</v>
      </c>
      <c r="F16" s="57">
        <v>599</v>
      </c>
      <c r="G16" s="57">
        <f t="shared" si="0"/>
        <v>419.29999999999995</v>
      </c>
      <c r="H16" s="56">
        <f t="shared" si="1"/>
        <v>0.3</v>
      </c>
    </row>
    <row r="17" spans="1:8">
      <c r="A17" s="59" t="s">
        <v>63</v>
      </c>
      <c r="B17" s="59" t="s">
        <v>64</v>
      </c>
      <c r="C17" s="59" t="s">
        <v>65</v>
      </c>
      <c r="D17" s="58">
        <v>1</v>
      </c>
      <c r="E17" s="59" t="s">
        <v>45</v>
      </c>
      <c r="F17" s="57">
        <v>1900</v>
      </c>
      <c r="G17" s="57">
        <f t="shared" si="0"/>
        <v>1330</v>
      </c>
      <c r="H17" s="56">
        <f t="shared" si="1"/>
        <v>0.3</v>
      </c>
    </row>
    <row r="18" spans="1:8">
      <c r="A18" s="59" t="s">
        <v>66</v>
      </c>
      <c r="B18" s="59" t="s">
        <v>67</v>
      </c>
      <c r="C18" s="59" t="s">
        <v>68</v>
      </c>
      <c r="D18" s="58">
        <v>1</v>
      </c>
      <c r="E18" s="59" t="s">
        <v>45</v>
      </c>
      <c r="F18" s="57">
        <v>11550</v>
      </c>
      <c r="G18" s="57">
        <f t="shared" si="0"/>
        <v>8084.9999999999991</v>
      </c>
      <c r="H18" s="56">
        <f t="shared" si="1"/>
        <v>0.3</v>
      </c>
    </row>
    <row r="19" spans="1:8">
      <c r="A19" s="59" t="s">
        <v>69</v>
      </c>
      <c r="B19" s="59" t="s">
        <v>70</v>
      </c>
      <c r="C19" s="59" t="s">
        <v>71</v>
      </c>
      <c r="D19" s="58">
        <v>1</v>
      </c>
      <c r="E19" s="59" t="s">
        <v>45</v>
      </c>
      <c r="F19" s="57">
        <v>1800</v>
      </c>
      <c r="G19" s="57">
        <f t="shared" si="0"/>
        <v>1260</v>
      </c>
      <c r="H19" s="56">
        <f t="shared" si="1"/>
        <v>0.3</v>
      </c>
    </row>
    <row r="20" spans="1:8">
      <c r="A20" s="59" t="s">
        <v>72</v>
      </c>
      <c r="B20" s="59" t="s">
        <v>70</v>
      </c>
      <c r="C20" s="59" t="s">
        <v>71</v>
      </c>
      <c r="D20" s="58">
        <v>1</v>
      </c>
      <c r="E20" s="59" t="s">
        <v>45</v>
      </c>
      <c r="F20" s="57">
        <v>1800</v>
      </c>
      <c r="G20" s="57">
        <f t="shared" si="0"/>
        <v>1260</v>
      </c>
      <c r="H20" s="56">
        <f t="shared" si="1"/>
        <v>0.3</v>
      </c>
    </row>
    <row r="21" spans="1:8">
      <c r="A21" s="59" t="s">
        <v>73</v>
      </c>
      <c r="B21" s="59" t="s">
        <v>74</v>
      </c>
      <c r="C21" s="59" t="s">
        <v>75</v>
      </c>
      <c r="D21" s="58">
        <v>1</v>
      </c>
      <c r="E21" s="59" t="s">
        <v>76</v>
      </c>
      <c r="F21" s="57">
        <v>320</v>
      </c>
      <c r="G21" s="57">
        <f t="shared" si="0"/>
        <v>224</v>
      </c>
      <c r="H21" s="56">
        <f t="shared" si="1"/>
        <v>0.3</v>
      </c>
    </row>
    <row r="22" spans="1:8">
      <c r="A22" s="59" t="s">
        <v>27</v>
      </c>
      <c r="B22" s="59" t="s">
        <v>28</v>
      </c>
      <c r="C22" s="59" t="s">
        <v>29</v>
      </c>
      <c r="D22" s="58">
        <v>1</v>
      </c>
      <c r="E22" s="59" t="s">
        <v>30</v>
      </c>
      <c r="F22" s="57">
        <v>6599</v>
      </c>
      <c r="G22" s="57">
        <f t="shared" si="0"/>
        <v>4619.2999999999993</v>
      </c>
      <c r="H22" s="56">
        <f t="shared" si="1"/>
        <v>0.3</v>
      </c>
    </row>
    <row r="23" spans="1:8">
      <c r="A23" s="59" t="s">
        <v>31</v>
      </c>
      <c r="B23" s="59" t="s">
        <v>28</v>
      </c>
      <c r="C23" s="59" t="s">
        <v>29</v>
      </c>
      <c r="D23" s="58">
        <v>1</v>
      </c>
      <c r="E23" s="59" t="s">
        <v>30</v>
      </c>
      <c r="F23" s="57">
        <v>6599</v>
      </c>
      <c r="G23" s="57">
        <f t="shared" si="0"/>
        <v>4619.2999999999993</v>
      </c>
      <c r="H23" s="56">
        <f t="shared" si="1"/>
        <v>0.3</v>
      </c>
    </row>
    <row r="24" spans="1:8">
      <c r="F24" s="47"/>
      <c r="G24" s="47"/>
      <c r="H24" s="49"/>
    </row>
    <row r="25" spans="1:8">
      <c r="F25" s="48">
        <f t="shared" ref="F25:G25" si="2">SUM(F5:F24)</f>
        <v>111404</v>
      </c>
      <c r="G25" s="48">
        <f t="shared" si="2"/>
        <v>77982.800000000017</v>
      </c>
      <c r="H25" s="49">
        <f t="shared" ref="H3:H25" si="3">1-($G25/$F25)</f>
        <v>0.29999999999999982</v>
      </c>
    </row>
  </sheetData>
  <sortState ref="A5:R23">
    <sortCondition ref="E4"/>
  </sortState>
  <pageMargins left="0.45" right="0.2" top="0.5" bottom="0.5" header="0.3" footer="0.3"/>
  <pageSetup orientation="landscape" horizontalDpi="300" verticalDpi="300" r:id="rId1"/>
  <headerFooter>
    <oddFooter>&amp;L&amp;F&amp;C&amp;A&amp;R&amp;P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30" sqref="C30"/>
    </sheetView>
  </sheetViews>
  <sheetFormatPr defaultColWidth="8.85546875" defaultRowHeight="12.75"/>
  <cols>
    <col min="1" max="1" width="14.28515625" style="38" customWidth="1"/>
    <col min="2" max="2" width="21" style="38" customWidth="1"/>
    <col min="3" max="3" width="37.85546875" style="38" customWidth="1"/>
    <col min="4" max="4" width="5.5703125" style="38" customWidth="1"/>
    <col min="5" max="5" width="21.85546875" style="38" bestFit="1" customWidth="1"/>
    <col min="6" max="7" width="13.28515625" style="44" customWidth="1"/>
    <col min="8" max="8" width="6.5703125" style="38" bestFit="1" customWidth="1"/>
    <col min="9" max="261" width="8.85546875" style="38"/>
    <col min="262" max="263" width="11.42578125" style="38" bestFit="1" customWidth="1"/>
    <col min="264" max="517" width="8.85546875" style="38"/>
    <col min="518" max="519" width="11.42578125" style="38" bestFit="1" customWidth="1"/>
    <col min="520" max="773" width="8.85546875" style="38"/>
    <col min="774" max="775" width="11.42578125" style="38" bestFit="1" customWidth="1"/>
    <col min="776" max="1029" width="8.85546875" style="38"/>
    <col min="1030" max="1031" width="11.42578125" style="38" bestFit="1" customWidth="1"/>
    <col min="1032" max="1285" width="8.85546875" style="38"/>
    <col min="1286" max="1287" width="11.42578125" style="38" bestFit="1" customWidth="1"/>
    <col min="1288" max="1541" width="8.85546875" style="38"/>
    <col min="1542" max="1543" width="11.42578125" style="38" bestFit="1" customWidth="1"/>
    <col min="1544" max="1797" width="8.85546875" style="38"/>
    <col min="1798" max="1799" width="11.42578125" style="38" bestFit="1" customWidth="1"/>
    <col min="1800" max="2053" width="8.85546875" style="38"/>
    <col min="2054" max="2055" width="11.42578125" style="38" bestFit="1" customWidth="1"/>
    <col min="2056" max="2309" width="8.85546875" style="38"/>
    <col min="2310" max="2311" width="11.42578125" style="38" bestFit="1" customWidth="1"/>
    <col min="2312" max="2565" width="8.85546875" style="38"/>
    <col min="2566" max="2567" width="11.42578125" style="38" bestFit="1" customWidth="1"/>
    <col min="2568" max="2821" width="8.85546875" style="38"/>
    <col min="2822" max="2823" width="11.42578125" style="38" bestFit="1" customWidth="1"/>
    <col min="2824" max="3077" width="8.85546875" style="38"/>
    <col min="3078" max="3079" width="11.42578125" style="38" bestFit="1" customWidth="1"/>
    <col min="3080" max="3333" width="8.85546875" style="38"/>
    <col min="3334" max="3335" width="11.42578125" style="38" bestFit="1" customWidth="1"/>
    <col min="3336" max="3589" width="8.85546875" style="38"/>
    <col min="3590" max="3591" width="11.42578125" style="38" bestFit="1" customWidth="1"/>
    <col min="3592" max="3845" width="8.85546875" style="38"/>
    <col min="3846" max="3847" width="11.42578125" style="38" bestFit="1" customWidth="1"/>
    <col min="3848" max="4101" width="8.85546875" style="38"/>
    <col min="4102" max="4103" width="11.42578125" style="38" bestFit="1" customWidth="1"/>
    <col min="4104" max="4357" width="8.85546875" style="38"/>
    <col min="4358" max="4359" width="11.42578125" style="38" bestFit="1" customWidth="1"/>
    <col min="4360" max="4613" width="8.85546875" style="38"/>
    <col min="4614" max="4615" width="11.42578125" style="38" bestFit="1" customWidth="1"/>
    <col min="4616" max="4869" width="8.85546875" style="38"/>
    <col min="4870" max="4871" width="11.42578125" style="38" bestFit="1" customWidth="1"/>
    <col min="4872" max="5125" width="8.85546875" style="38"/>
    <col min="5126" max="5127" width="11.42578125" style="38" bestFit="1" customWidth="1"/>
    <col min="5128" max="5381" width="8.85546875" style="38"/>
    <col min="5382" max="5383" width="11.42578125" style="38" bestFit="1" customWidth="1"/>
    <col min="5384" max="5637" width="8.85546875" style="38"/>
    <col min="5638" max="5639" width="11.42578125" style="38" bestFit="1" customWidth="1"/>
    <col min="5640" max="5893" width="8.85546875" style="38"/>
    <col min="5894" max="5895" width="11.42578125" style="38" bestFit="1" customWidth="1"/>
    <col min="5896" max="6149" width="8.85546875" style="38"/>
    <col min="6150" max="6151" width="11.42578125" style="38" bestFit="1" customWidth="1"/>
    <col min="6152" max="6405" width="8.85546875" style="38"/>
    <col min="6406" max="6407" width="11.42578125" style="38" bestFit="1" customWidth="1"/>
    <col min="6408" max="6661" width="8.85546875" style="38"/>
    <col min="6662" max="6663" width="11.42578125" style="38" bestFit="1" customWidth="1"/>
    <col min="6664" max="6917" width="8.85546875" style="38"/>
    <col min="6918" max="6919" width="11.42578125" style="38" bestFit="1" customWidth="1"/>
    <col min="6920" max="7173" width="8.85546875" style="38"/>
    <col min="7174" max="7175" width="11.42578125" style="38" bestFit="1" customWidth="1"/>
    <col min="7176" max="7429" width="8.85546875" style="38"/>
    <col min="7430" max="7431" width="11.42578125" style="38" bestFit="1" customWidth="1"/>
    <col min="7432" max="7685" width="8.85546875" style="38"/>
    <col min="7686" max="7687" width="11.42578125" style="38" bestFit="1" customWidth="1"/>
    <col min="7688" max="7941" width="8.85546875" style="38"/>
    <col min="7942" max="7943" width="11.42578125" style="38" bestFit="1" customWidth="1"/>
    <col min="7944" max="8197" width="8.85546875" style="38"/>
    <col min="8198" max="8199" width="11.42578125" style="38" bestFit="1" customWidth="1"/>
    <col min="8200" max="8453" width="8.85546875" style="38"/>
    <col min="8454" max="8455" width="11.42578125" style="38" bestFit="1" customWidth="1"/>
    <col min="8456" max="8709" width="8.85546875" style="38"/>
    <col min="8710" max="8711" width="11.42578125" style="38" bestFit="1" customWidth="1"/>
    <col min="8712" max="8965" width="8.85546875" style="38"/>
    <col min="8966" max="8967" width="11.42578125" style="38" bestFit="1" customWidth="1"/>
    <col min="8968" max="9221" width="8.85546875" style="38"/>
    <col min="9222" max="9223" width="11.42578125" style="38" bestFit="1" customWidth="1"/>
    <col min="9224" max="9477" width="8.85546875" style="38"/>
    <col min="9478" max="9479" width="11.42578125" style="38" bestFit="1" customWidth="1"/>
    <col min="9480" max="9733" width="8.85546875" style="38"/>
    <col min="9734" max="9735" width="11.42578125" style="38" bestFit="1" customWidth="1"/>
    <col min="9736" max="9989" width="8.85546875" style="38"/>
    <col min="9990" max="9991" width="11.42578125" style="38" bestFit="1" customWidth="1"/>
    <col min="9992" max="10245" width="8.85546875" style="38"/>
    <col min="10246" max="10247" width="11.42578125" style="38" bestFit="1" customWidth="1"/>
    <col min="10248" max="10501" width="8.85546875" style="38"/>
    <col min="10502" max="10503" width="11.42578125" style="38" bestFit="1" customWidth="1"/>
    <col min="10504" max="10757" width="8.85546875" style="38"/>
    <col min="10758" max="10759" width="11.42578125" style="38" bestFit="1" customWidth="1"/>
    <col min="10760" max="11013" width="8.85546875" style="38"/>
    <col min="11014" max="11015" width="11.42578125" style="38" bestFit="1" customWidth="1"/>
    <col min="11016" max="11269" width="8.85546875" style="38"/>
    <col min="11270" max="11271" width="11.42578125" style="38" bestFit="1" customWidth="1"/>
    <col min="11272" max="11525" width="8.85546875" style="38"/>
    <col min="11526" max="11527" width="11.42578125" style="38" bestFit="1" customWidth="1"/>
    <col min="11528" max="11781" width="8.85546875" style="38"/>
    <col min="11782" max="11783" width="11.42578125" style="38" bestFit="1" customWidth="1"/>
    <col min="11784" max="12037" width="8.85546875" style="38"/>
    <col min="12038" max="12039" width="11.42578125" style="38" bestFit="1" customWidth="1"/>
    <col min="12040" max="12293" width="8.85546875" style="38"/>
    <col min="12294" max="12295" width="11.42578125" style="38" bestFit="1" customWidth="1"/>
    <col min="12296" max="12549" width="8.85546875" style="38"/>
    <col min="12550" max="12551" width="11.42578125" style="38" bestFit="1" customWidth="1"/>
    <col min="12552" max="12805" width="8.85546875" style="38"/>
    <col min="12806" max="12807" width="11.42578125" style="38" bestFit="1" customWidth="1"/>
    <col min="12808" max="13061" width="8.85546875" style="38"/>
    <col min="13062" max="13063" width="11.42578125" style="38" bestFit="1" customWidth="1"/>
    <col min="13064" max="13317" width="8.85546875" style="38"/>
    <col min="13318" max="13319" width="11.42578125" style="38" bestFit="1" customWidth="1"/>
    <col min="13320" max="13573" width="8.85546875" style="38"/>
    <col min="13574" max="13575" width="11.42578125" style="38" bestFit="1" customWidth="1"/>
    <col min="13576" max="13829" width="8.85546875" style="38"/>
    <col min="13830" max="13831" width="11.42578125" style="38" bestFit="1" customWidth="1"/>
    <col min="13832" max="14085" width="8.85546875" style="38"/>
    <col min="14086" max="14087" width="11.42578125" style="38" bestFit="1" customWidth="1"/>
    <col min="14088" max="14341" width="8.85546875" style="38"/>
    <col min="14342" max="14343" width="11.42578125" style="38" bestFit="1" customWidth="1"/>
    <col min="14344" max="14597" width="8.85546875" style="38"/>
    <col min="14598" max="14599" width="11.42578125" style="38" bestFit="1" customWidth="1"/>
    <col min="14600" max="14853" width="8.85546875" style="38"/>
    <col min="14854" max="14855" width="11.42578125" style="38" bestFit="1" customWidth="1"/>
    <col min="14856" max="15109" width="8.85546875" style="38"/>
    <col min="15110" max="15111" width="11.42578125" style="38" bestFit="1" customWidth="1"/>
    <col min="15112" max="15365" width="8.85546875" style="38"/>
    <col min="15366" max="15367" width="11.42578125" style="38" bestFit="1" customWidth="1"/>
    <col min="15368" max="15621" width="8.85546875" style="38"/>
    <col min="15622" max="15623" width="11.42578125" style="38" bestFit="1" customWidth="1"/>
    <col min="15624" max="15877" width="8.85546875" style="38"/>
    <col min="15878" max="15879" width="11.42578125" style="38" bestFit="1" customWidth="1"/>
    <col min="15880" max="16133" width="8.85546875" style="38"/>
    <col min="16134" max="16135" width="11.42578125" style="38" bestFit="1" customWidth="1"/>
    <col min="16136" max="16384" width="8.85546875" style="38"/>
  </cols>
  <sheetData>
    <row r="1" spans="1:8" ht="12.75" customHeight="1">
      <c r="A1" s="37"/>
      <c r="B1" s="39"/>
    </row>
    <row r="2" spans="1:8" ht="12.75" customHeight="1">
      <c r="A2" s="39" t="s">
        <v>26</v>
      </c>
    </row>
    <row r="3" spans="1:8" ht="12.75" customHeight="1">
      <c r="G3" s="42"/>
      <c r="H3" s="52">
        <f>Summary!C12</f>
        <v>0.34</v>
      </c>
    </row>
    <row r="4" spans="1:8" ht="12.75" customHeight="1">
      <c r="A4" s="61" t="s">
        <v>16</v>
      </c>
      <c r="B4" s="61" t="s">
        <v>17</v>
      </c>
      <c r="C4" s="61" t="s">
        <v>18</v>
      </c>
      <c r="D4" s="61" t="s">
        <v>19</v>
      </c>
      <c r="E4" s="61" t="s">
        <v>79</v>
      </c>
      <c r="F4" s="55" t="s">
        <v>21</v>
      </c>
      <c r="G4" s="60" t="s">
        <v>25</v>
      </c>
      <c r="H4" s="60" t="s">
        <v>97</v>
      </c>
    </row>
    <row r="5" spans="1:8" ht="12.75" customHeight="1">
      <c r="A5" s="59" t="s">
        <v>32</v>
      </c>
      <c r="B5" s="59" t="s">
        <v>33</v>
      </c>
      <c r="C5" s="59" t="s">
        <v>34</v>
      </c>
      <c r="D5" s="58">
        <v>1200</v>
      </c>
      <c r="E5" s="59" t="s">
        <v>80</v>
      </c>
      <c r="F5" s="54">
        <v>47988</v>
      </c>
      <c r="G5" s="57">
        <f>F5*(1-H5)</f>
        <v>31672.079999999994</v>
      </c>
      <c r="H5" s="56">
        <f>$H$3</f>
        <v>0.34</v>
      </c>
    </row>
    <row r="6" spans="1:8" ht="12.75" customHeight="1">
      <c r="A6" s="59" t="s">
        <v>32</v>
      </c>
      <c r="B6" s="59" t="s">
        <v>36</v>
      </c>
      <c r="C6" s="59" t="s">
        <v>37</v>
      </c>
      <c r="D6" s="58">
        <v>120</v>
      </c>
      <c r="E6" s="59" t="s">
        <v>81</v>
      </c>
      <c r="F6" s="54">
        <v>3590.4</v>
      </c>
      <c r="G6" s="57">
        <f t="shared" ref="G6:G23" si="0">F6*(1-H6)</f>
        <v>2369.6639999999998</v>
      </c>
      <c r="H6" s="56">
        <f t="shared" ref="H6:H23" si="1">$H$3</f>
        <v>0.34</v>
      </c>
    </row>
    <row r="7" spans="1:8" ht="12.75" customHeight="1">
      <c r="A7" s="59" t="s">
        <v>32</v>
      </c>
      <c r="B7" s="59" t="s">
        <v>38</v>
      </c>
      <c r="C7" s="59" t="s">
        <v>39</v>
      </c>
      <c r="D7" s="58">
        <v>1200</v>
      </c>
      <c r="E7" s="59" t="s">
        <v>82</v>
      </c>
      <c r="F7" s="54">
        <v>79200</v>
      </c>
      <c r="G7" s="57">
        <f t="shared" si="0"/>
        <v>52271.999999999993</v>
      </c>
      <c r="H7" s="56">
        <f t="shared" si="1"/>
        <v>0.34</v>
      </c>
    </row>
    <row r="8" spans="1:8" ht="12.75" customHeight="1">
      <c r="A8" s="59" t="s">
        <v>32</v>
      </c>
      <c r="B8" s="59" t="s">
        <v>40</v>
      </c>
      <c r="C8" s="59" t="s">
        <v>41</v>
      </c>
      <c r="D8" s="58">
        <v>1</v>
      </c>
      <c r="E8" s="59" t="s">
        <v>83</v>
      </c>
      <c r="F8" s="54">
        <v>2100</v>
      </c>
      <c r="G8" s="57">
        <f t="shared" si="0"/>
        <v>1385.9999999999998</v>
      </c>
      <c r="H8" s="56">
        <f t="shared" si="1"/>
        <v>0.34</v>
      </c>
    </row>
    <row r="9" spans="1:8" ht="12.75" customHeight="1">
      <c r="A9" s="59" t="s">
        <v>42</v>
      </c>
      <c r="B9" s="59" t="s">
        <v>43</v>
      </c>
      <c r="C9" s="59" t="s">
        <v>44</v>
      </c>
      <c r="D9" s="58">
        <v>1</v>
      </c>
      <c r="E9" s="59" t="s">
        <v>84</v>
      </c>
      <c r="F9" s="54">
        <v>3180.04</v>
      </c>
      <c r="G9" s="57">
        <f t="shared" si="0"/>
        <v>2098.8263999999999</v>
      </c>
      <c r="H9" s="56">
        <f t="shared" si="1"/>
        <v>0.34</v>
      </c>
    </row>
    <row r="10" spans="1:8" ht="12.75" customHeight="1">
      <c r="A10" s="59" t="s">
        <v>46</v>
      </c>
      <c r="B10" s="59" t="s">
        <v>47</v>
      </c>
      <c r="C10" s="59" t="s">
        <v>48</v>
      </c>
      <c r="D10" s="58">
        <v>1</v>
      </c>
      <c r="E10" s="59" t="s">
        <v>85</v>
      </c>
      <c r="F10" s="54">
        <v>3563.11</v>
      </c>
      <c r="G10" s="57">
        <f t="shared" si="0"/>
        <v>2351.6525999999999</v>
      </c>
      <c r="H10" s="56">
        <f t="shared" si="1"/>
        <v>0.34</v>
      </c>
    </row>
    <row r="11" spans="1:8" ht="12.75" customHeight="1">
      <c r="A11" s="59" t="s">
        <v>49</v>
      </c>
      <c r="B11" s="59" t="s">
        <v>50</v>
      </c>
      <c r="C11" s="59" t="s">
        <v>51</v>
      </c>
      <c r="D11" s="58">
        <v>1</v>
      </c>
      <c r="E11" s="59" t="s">
        <v>86</v>
      </c>
      <c r="F11" s="54">
        <v>487.73</v>
      </c>
      <c r="G11" s="57">
        <f t="shared" si="0"/>
        <v>321.90179999999998</v>
      </c>
      <c r="H11" s="56">
        <f t="shared" si="1"/>
        <v>0.34</v>
      </c>
    </row>
    <row r="12" spans="1:8" ht="12.75" customHeight="1">
      <c r="A12" s="59" t="s">
        <v>52</v>
      </c>
      <c r="B12" s="59" t="s">
        <v>53</v>
      </c>
      <c r="C12" s="59" t="s">
        <v>54</v>
      </c>
      <c r="D12" s="58">
        <v>1</v>
      </c>
      <c r="E12" s="59" t="s">
        <v>87</v>
      </c>
      <c r="F12" s="54">
        <v>40947</v>
      </c>
      <c r="G12" s="57">
        <f t="shared" si="0"/>
        <v>27025.019999999997</v>
      </c>
      <c r="H12" s="56">
        <f t="shared" si="1"/>
        <v>0.34</v>
      </c>
    </row>
    <row r="13" spans="1:8" ht="12.75" customHeight="1">
      <c r="A13" s="59" t="s">
        <v>55</v>
      </c>
      <c r="B13" s="59" t="s">
        <v>53</v>
      </c>
      <c r="C13" s="59" t="s">
        <v>54</v>
      </c>
      <c r="D13" s="58">
        <v>1</v>
      </c>
      <c r="E13" s="59" t="s">
        <v>87</v>
      </c>
      <c r="F13" s="54">
        <v>40947</v>
      </c>
      <c r="G13" s="57">
        <f t="shared" si="0"/>
        <v>27025.019999999997</v>
      </c>
      <c r="H13" s="56">
        <f t="shared" si="1"/>
        <v>0.34</v>
      </c>
    </row>
    <row r="14" spans="1:8" ht="12.75" customHeight="1">
      <c r="A14" s="59" t="s">
        <v>56</v>
      </c>
      <c r="B14" s="59" t="s">
        <v>57</v>
      </c>
      <c r="C14" s="59" t="s">
        <v>58</v>
      </c>
      <c r="D14" s="58">
        <v>1</v>
      </c>
      <c r="E14" s="59" t="s">
        <v>88</v>
      </c>
      <c r="F14" s="54">
        <v>1008</v>
      </c>
      <c r="G14" s="57">
        <f t="shared" si="0"/>
        <v>665.28</v>
      </c>
      <c r="H14" s="56">
        <f t="shared" si="1"/>
        <v>0.34</v>
      </c>
    </row>
    <row r="15" spans="1:8" ht="12.75" customHeight="1">
      <c r="A15" s="59" t="s">
        <v>59</v>
      </c>
      <c r="B15" s="59" t="s">
        <v>60</v>
      </c>
      <c r="C15" s="59" t="s">
        <v>61</v>
      </c>
      <c r="D15" s="58">
        <v>1</v>
      </c>
      <c r="E15" s="59" t="s">
        <v>89</v>
      </c>
      <c r="F15" s="54">
        <v>1596.79</v>
      </c>
      <c r="G15" s="57">
        <f t="shared" si="0"/>
        <v>1053.8813999999998</v>
      </c>
      <c r="H15" s="56">
        <f t="shared" si="1"/>
        <v>0.34</v>
      </c>
    </row>
    <row r="16" spans="1:8" ht="12.75" customHeight="1">
      <c r="A16" s="59" t="s">
        <v>62</v>
      </c>
      <c r="B16" s="59" t="s">
        <v>60</v>
      </c>
      <c r="C16" s="59" t="s">
        <v>61</v>
      </c>
      <c r="D16" s="58">
        <v>1</v>
      </c>
      <c r="E16" s="59" t="s">
        <v>89</v>
      </c>
      <c r="F16" s="54">
        <v>1596.79</v>
      </c>
      <c r="G16" s="57">
        <f t="shared" si="0"/>
        <v>1053.8813999999998</v>
      </c>
      <c r="H16" s="56">
        <f t="shared" si="1"/>
        <v>0.34</v>
      </c>
    </row>
    <row r="17" spans="1:8" ht="12.75" customHeight="1">
      <c r="A17" s="59" t="s">
        <v>63</v>
      </c>
      <c r="B17" s="59" t="s">
        <v>64</v>
      </c>
      <c r="C17" s="59" t="s">
        <v>65</v>
      </c>
      <c r="D17" s="58">
        <v>1</v>
      </c>
      <c r="E17" s="59" t="s">
        <v>90</v>
      </c>
      <c r="F17" s="54">
        <v>5700</v>
      </c>
      <c r="G17" s="57">
        <f t="shared" si="0"/>
        <v>3761.9999999999995</v>
      </c>
      <c r="H17" s="56">
        <f t="shared" si="1"/>
        <v>0.34</v>
      </c>
    </row>
    <row r="18" spans="1:8" ht="12.75" customHeight="1">
      <c r="A18" s="59" t="s">
        <v>66</v>
      </c>
      <c r="B18" s="59" t="s">
        <v>67</v>
      </c>
      <c r="C18" s="59" t="s">
        <v>68</v>
      </c>
      <c r="D18" s="58">
        <v>1</v>
      </c>
      <c r="E18" s="59" t="s">
        <v>91</v>
      </c>
      <c r="F18" s="54">
        <v>34650</v>
      </c>
      <c r="G18" s="57">
        <f t="shared" si="0"/>
        <v>22868.999999999996</v>
      </c>
      <c r="H18" s="56">
        <f t="shared" si="1"/>
        <v>0.34</v>
      </c>
    </row>
    <row r="19" spans="1:8" ht="12.75" customHeight="1">
      <c r="A19" s="59" t="s">
        <v>69</v>
      </c>
      <c r="B19" s="59" t="s">
        <v>70</v>
      </c>
      <c r="C19" s="59" t="s">
        <v>71</v>
      </c>
      <c r="D19" s="58">
        <v>1</v>
      </c>
      <c r="E19" s="59" t="s">
        <v>92</v>
      </c>
      <c r="F19" s="54">
        <v>5400</v>
      </c>
      <c r="G19" s="57">
        <f t="shared" si="0"/>
        <v>3563.9999999999995</v>
      </c>
      <c r="H19" s="56">
        <f t="shared" si="1"/>
        <v>0.34</v>
      </c>
    </row>
    <row r="20" spans="1:8" ht="12.75" customHeight="1">
      <c r="A20" s="59" t="s">
        <v>72</v>
      </c>
      <c r="B20" s="59" t="s">
        <v>70</v>
      </c>
      <c r="C20" s="59" t="s">
        <v>71</v>
      </c>
      <c r="D20" s="58">
        <v>1</v>
      </c>
      <c r="E20" s="59" t="s">
        <v>92</v>
      </c>
      <c r="F20" s="54">
        <v>5400</v>
      </c>
      <c r="G20" s="57">
        <f t="shared" si="0"/>
        <v>3563.9999999999995</v>
      </c>
      <c r="H20" s="56">
        <f t="shared" si="1"/>
        <v>0.34</v>
      </c>
    </row>
    <row r="21" spans="1:8" ht="12.75" customHeight="1">
      <c r="A21" s="59" t="s">
        <v>73</v>
      </c>
      <c r="B21" s="59" t="s">
        <v>74</v>
      </c>
      <c r="C21" s="59" t="s">
        <v>75</v>
      </c>
      <c r="D21" s="58">
        <v>1</v>
      </c>
      <c r="E21" s="59" t="s">
        <v>93</v>
      </c>
      <c r="F21" s="54">
        <v>960</v>
      </c>
      <c r="G21" s="57">
        <f t="shared" si="0"/>
        <v>633.59999999999991</v>
      </c>
      <c r="H21" s="56">
        <f t="shared" si="1"/>
        <v>0.34</v>
      </c>
    </row>
    <row r="22" spans="1:8" ht="12.75" customHeight="1">
      <c r="A22" s="59" t="s">
        <v>27</v>
      </c>
      <c r="B22" s="59" t="s">
        <v>28</v>
      </c>
      <c r="C22" s="59" t="s">
        <v>29</v>
      </c>
      <c r="D22" s="58">
        <v>1</v>
      </c>
      <c r="E22" s="59" t="s">
        <v>94</v>
      </c>
      <c r="F22" s="54">
        <v>19797</v>
      </c>
      <c r="G22" s="57">
        <f t="shared" si="0"/>
        <v>13066.019999999999</v>
      </c>
      <c r="H22" s="56">
        <f t="shared" si="1"/>
        <v>0.34</v>
      </c>
    </row>
    <row r="23" spans="1:8" ht="12.75" customHeight="1">
      <c r="A23" s="59" t="s">
        <v>31</v>
      </c>
      <c r="B23" s="59" t="s">
        <v>28</v>
      </c>
      <c r="C23" s="59" t="s">
        <v>29</v>
      </c>
      <c r="D23" s="58">
        <v>1</v>
      </c>
      <c r="E23" s="59" t="s">
        <v>94</v>
      </c>
      <c r="F23" s="54">
        <v>19797</v>
      </c>
      <c r="G23" s="57">
        <f t="shared" si="0"/>
        <v>13066.019999999999</v>
      </c>
      <c r="H23" s="56">
        <f t="shared" si="1"/>
        <v>0.34</v>
      </c>
    </row>
    <row r="25" spans="1:8">
      <c r="F25" s="44">
        <f>SUM(F5:F24)</f>
        <v>317908.86</v>
      </c>
      <c r="G25" s="44">
        <f>SUM(G5:G24)</f>
        <v>209819.84759999998</v>
      </c>
    </row>
  </sheetData>
  <pageMargins left="0.45" right="0.2" top="0.5" bottom="0.5" header="0.3" footer="0.3"/>
  <pageSetup orientation="landscape" r:id="rId1"/>
  <headerFooter>
    <oddFooter>&amp;L&amp;F&amp;C&amp;A&amp;R&amp;P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F21" sqref="F21"/>
    </sheetView>
  </sheetViews>
  <sheetFormatPr defaultColWidth="9.140625" defaultRowHeight="18"/>
  <cols>
    <col min="1" max="1" width="40.85546875" style="1" bestFit="1" customWidth="1"/>
    <col min="2" max="2" width="21.140625" style="1" bestFit="1" customWidth="1"/>
    <col min="3" max="3" width="15" style="1" hidden="1" customWidth="1"/>
    <col min="4" max="4" width="11.140625" style="1" bestFit="1" customWidth="1"/>
    <col min="5" max="5" width="19.7109375" style="1" customWidth="1"/>
    <col min="6" max="6" width="18.42578125" style="1" customWidth="1"/>
    <col min="7" max="16384" width="9.140625" style="1"/>
  </cols>
  <sheetData>
    <row r="1" spans="1:6">
      <c r="A1" s="10" t="s">
        <v>96</v>
      </c>
      <c r="B1" s="11"/>
      <c r="C1" s="11"/>
      <c r="D1" s="11"/>
      <c r="E1" s="11"/>
      <c r="F1" s="11"/>
    </row>
    <row r="2" spans="1:6">
      <c r="A2" s="12" t="s">
        <v>4</v>
      </c>
      <c r="B2" s="13"/>
      <c r="C2" s="11"/>
      <c r="D2" s="14"/>
      <c r="E2" s="14"/>
      <c r="F2" s="11"/>
    </row>
    <row r="3" spans="1:6">
      <c r="A3" s="11"/>
      <c r="B3" s="11"/>
      <c r="C3" s="11"/>
      <c r="D3" s="14"/>
      <c r="E3" s="14"/>
      <c r="F3" s="11"/>
    </row>
    <row r="4" spans="1:6">
      <c r="A4" s="15" t="s">
        <v>5</v>
      </c>
      <c r="B4" s="11"/>
      <c r="C4" s="11"/>
      <c r="D4" s="14"/>
      <c r="E4" s="14"/>
      <c r="F4" s="11"/>
    </row>
    <row r="5" spans="1:6">
      <c r="A5" s="12">
        <v>2014</v>
      </c>
      <c r="B5" s="14">
        <f>Summary!B7</f>
        <v>77982.800000000017</v>
      </c>
      <c r="C5" s="14"/>
      <c r="D5" s="14"/>
      <c r="E5" s="14"/>
      <c r="F5" s="11"/>
    </row>
    <row r="6" spans="1:6">
      <c r="A6" s="11"/>
      <c r="B6" s="11"/>
      <c r="C6" s="11"/>
      <c r="D6" s="14"/>
      <c r="E6" s="14"/>
      <c r="F6" s="11"/>
    </row>
    <row r="7" spans="1:6">
      <c r="A7" s="15" t="s">
        <v>14</v>
      </c>
      <c r="B7" s="16" t="s">
        <v>7</v>
      </c>
      <c r="C7" s="14"/>
      <c r="D7" s="14"/>
      <c r="E7" s="14"/>
      <c r="F7" s="11"/>
    </row>
    <row r="8" spans="1:6">
      <c r="A8" s="12" t="s">
        <v>12</v>
      </c>
      <c r="B8" s="14">
        <f>B5</f>
        <v>77982.800000000017</v>
      </c>
      <c r="C8" s="14">
        <f>B8*0.03</f>
        <v>2339.4840000000004</v>
      </c>
      <c r="D8" s="14"/>
      <c r="E8" s="14"/>
      <c r="F8" s="11"/>
    </row>
    <row r="9" spans="1:6">
      <c r="A9" s="12" t="s">
        <v>15</v>
      </c>
      <c r="B9" s="14">
        <f>B8+C8</f>
        <v>80322.284000000014</v>
      </c>
      <c r="C9" s="14">
        <f>B9*0.03</f>
        <v>2409.6685200000002</v>
      </c>
      <c r="D9" s="14"/>
      <c r="E9" s="14"/>
      <c r="F9" s="11"/>
    </row>
    <row r="10" spans="1:6">
      <c r="A10" s="12" t="s">
        <v>23</v>
      </c>
      <c r="B10" s="14">
        <f>B9+C9</f>
        <v>82731.952520000021</v>
      </c>
      <c r="C10" s="14">
        <f>B10*0.03</f>
        <v>2481.9585756000006</v>
      </c>
      <c r="D10" s="14"/>
      <c r="E10" s="14"/>
      <c r="F10" s="11"/>
    </row>
    <row r="11" spans="1:6">
      <c r="C11" s="14" t="e">
        <f>#REF!*0.03</f>
        <v>#REF!</v>
      </c>
      <c r="D11" s="14"/>
      <c r="E11" s="51" t="s">
        <v>8</v>
      </c>
      <c r="F11" s="51"/>
    </row>
    <row r="12" spans="1:6">
      <c r="A12" s="15" t="s">
        <v>6</v>
      </c>
      <c r="B12" s="14"/>
      <c r="D12" s="14"/>
      <c r="E12" s="45" t="s">
        <v>14</v>
      </c>
      <c r="F12" s="46">
        <f>B23-B28</f>
        <v>31217.188920000073</v>
      </c>
    </row>
    <row r="13" spans="1:6">
      <c r="A13" s="12" t="s">
        <v>12</v>
      </c>
      <c r="B13" s="14">
        <f>B8</f>
        <v>77982.800000000017</v>
      </c>
      <c r="D13" s="14"/>
      <c r="E13" s="45" t="s">
        <v>6</v>
      </c>
      <c r="F13" s="46">
        <f>B24-B28</f>
        <v>38446.194480000064</v>
      </c>
    </row>
    <row r="14" spans="1:6">
      <c r="A14" s="12" t="s">
        <v>15</v>
      </c>
      <c r="B14" s="14">
        <f>B13+C15</f>
        <v>82661.768000000011</v>
      </c>
      <c r="C14" s="14"/>
      <c r="D14" s="14"/>
      <c r="E14" s="45" t="s">
        <v>9</v>
      </c>
      <c r="F14" s="46">
        <f>B25-B28</f>
        <v>43343.514320000075</v>
      </c>
    </row>
    <row r="15" spans="1:6">
      <c r="A15" s="12" t="s">
        <v>23</v>
      </c>
      <c r="B15" s="14">
        <f>B14+C16</f>
        <v>87621.474080000015</v>
      </c>
      <c r="C15" s="14">
        <f>B13*0.06</f>
        <v>4678.9680000000008</v>
      </c>
      <c r="D15" s="14"/>
      <c r="E15" s="11"/>
      <c r="F15" s="11"/>
    </row>
    <row r="16" spans="1:6">
      <c r="C16" s="14">
        <f>B14*0.06</f>
        <v>4959.7060800000008</v>
      </c>
      <c r="D16" s="14"/>
      <c r="E16" s="14"/>
      <c r="F16" s="11"/>
    </row>
    <row r="17" spans="1:6">
      <c r="A17" s="17" t="s">
        <v>9</v>
      </c>
      <c r="B17" s="14"/>
      <c r="C17" s="14">
        <f>B15*0.06</f>
        <v>5257.2884448000004</v>
      </c>
      <c r="D17" s="11"/>
      <c r="E17" s="11"/>
      <c r="F17" s="11"/>
    </row>
    <row r="18" spans="1:6">
      <c r="A18" s="12" t="s">
        <v>12</v>
      </c>
      <c r="B18" s="14">
        <f>B13</f>
        <v>77982.800000000017</v>
      </c>
      <c r="E18" s="11"/>
      <c r="F18" s="11"/>
    </row>
    <row r="19" spans="1:6">
      <c r="A19" s="12" t="s">
        <v>15</v>
      </c>
      <c r="B19" s="18">
        <f>B18+C20</f>
        <v>84221.424000000014</v>
      </c>
      <c r="C19" s="14"/>
      <c r="D19" s="11"/>
      <c r="E19" s="11"/>
      <c r="F19" s="11"/>
    </row>
    <row r="20" spans="1:6">
      <c r="A20" s="12" t="s">
        <v>23</v>
      </c>
      <c r="B20" s="18">
        <f>B19+C21</f>
        <v>90959.137920000008</v>
      </c>
      <c r="C20" s="14">
        <f>B18*0.08</f>
        <v>6238.6240000000016</v>
      </c>
      <c r="D20" s="11"/>
      <c r="E20" s="11"/>
      <c r="F20" s="11"/>
    </row>
    <row r="21" spans="1:6">
      <c r="C21" s="18">
        <f>B19*0.08</f>
        <v>6737.7139200000011</v>
      </c>
      <c r="D21" s="11"/>
      <c r="E21" s="11"/>
      <c r="F21" s="11"/>
    </row>
    <row r="22" spans="1:6">
      <c r="A22" s="19" t="s">
        <v>10</v>
      </c>
      <c r="B22" s="19"/>
      <c r="C22" s="14">
        <f>B20*0.08</f>
        <v>7276.731033600001</v>
      </c>
      <c r="D22" s="11"/>
      <c r="E22" s="11"/>
      <c r="F22" s="11"/>
    </row>
    <row r="23" spans="1:6">
      <c r="A23" s="12" t="s">
        <v>14</v>
      </c>
      <c r="B23" s="18">
        <f>B8+B9+B10</f>
        <v>241037.03652000005</v>
      </c>
      <c r="E23" s="11"/>
      <c r="F23" s="11"/>
    </row>
    <row r="24" spans="1:6">
      <c r="A24" s="12" t="s">
        <v>6</v>
      </c>
      <c r="B24" s="14">
        <f>B13+B14+B15</f>
        <v>248266.04208000004</v>
      </c>
      <c r="C24" s="20"/>
      <c r="D24" s="11"/>
      <c r="E24" s="11"/>
      <c r="F24" s="11"/>
    </row>
    <row r="25" spans="1:6">
      <c r="A25" s="12" t="s">
        <v>9</v>
      </c>
      <c r="B25" s="18">
        <f>B18+B19+B20</f>
        <v>253163.36192000005</v>
      </c>
      <c r="C25" s="11"/>
      <c r="D25" s="11"/>
      <c r="E25" s="11"/>
      <c r="F25" s="11"/>
    </row>
    <row r="26" spans="1:6">
      <c r="A26" s="11"/>
      <c r="B26" s="11"/>
      <c r="C26" s="11"/>
      <c r="D26" s="11"/>
    </row>
    <row r="27" spans="1:6">
      <c r="A27" s="19" t="s">
        <v>11</v>
      </c>
      <c r="B27" s="19"/>
      <c r="C27" s="11"/>
      <c r="D27" s="11"/>
    </row>
    <row r="28" spans="1:6">
      <c r="A28" s="12" t="s">
        <v>24</v>
      </c>
      <c r="B28" s="21">
        <f>Summary!C7</f>
        <v>209819.84759999998</v>
      </c>
      <c r="C28" s="11"/>
      <c r="D28" s="11"/>
    </row>
    <row r="29" spans="1:6">
      <c r="C29" s="11"/>
    </row>
    <row r="30" spans="1:6">
      <c r="C30" s="11"/>
      <c r="D30" s="22"/>
    </row>
  </sheetData>
  <mergeCells count="1">
    <mergeCell ref="E11:F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Tab A - 1 Year SmartNET Quote</vt:lpstr>
      <vt:lpstr>Tab B - 3 Year SmartNET Quote</vt:lpstr>
      <vt:lpstr>Tab C -Savings 1 vs.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Gifford</dc:creator>
  <cp:lastModifiedBy>Ed</cp:lastModifiedBy>
  <cp:lastPrinted>2014-12-19T01:49:58Z</cp:lastPrinted>
  <dcterms:created xsi:type="dcterms:W3CDTF">2012-06-07T13:59:10Z</dcterms:created>
  <dcterms:modified xsi:type="dcterms:W3CDTF">2014-12-19T02:11:15Z</dcterms:modified>
</cp:coreProperties>
</file>